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showInkAnnotation="0" autoCompressPictures="0"/>
  <bookViews>
    <workbookView xWindow="0" yWindow="60" windowWidth="25440" windowHeight="14880" tabRatio="762"/>
  </bookViews>
  <sheets>
    <sheet name="Overview" sheetId="6" r:id="rId1"/>
    <sheet name="Assumptions" sheetId="5" r:id="rId2"/>
    <sheet name="Sources" sheetId="2" r:id="rId3"/>
    <sheet name="Notes" sheetId="3" r:id="rId4"/>
    <sheet name="Calculations" sheetId="8" r:id="rId5"/>
    <sheet name="Output solar" sheetId="1" r:id="rId6"/>
    <sheet name="Supporting variables" sheetId="7" r:id="rId7"/>
    <sheet name="Reading guide" sheetId="11" r:id="rId8"/>
  </sheets>
  <definedNames>
    <definedName name="exchange_rate_2011_2010">'Supporting variables'!$C$8</definedName>
    <definedName name="hours_a_year">'Supporting variables'!$C$7</definedName>
    <definedName name="km2_to_m2">'Supporting variables'!$C$3</definedName>
    <definedName name="kW_to_MW">'Supporting variables'!$C$4</definedName>
    <definedName name="kW_to_W">'Supporting variables'!$C$5</definedName>
    <definedName name="kWp_to_MWp">'Supporting variables'!$C$10</definedName>
    <definedName name="m2_to_km2">'Supporting variables'!$C$3</definedName>
    <definedName name="STC">'Supporting variables'!$C$11</definedName>
    <definedName name="STC_insolation">'Supporting variables'!$C$11</definedName>
    <definedName name="W_to_MW">'Supporting variables'!$C$6</definedName>
    <definedName name="Wp_to_kWp">'Supporting variables'!$C$9</definedName>
    <definedName name="WP_to_MWp">'Supporting variables'!$C$12</definedName>
  </definedNames>
  <calcPr calcId="125725"/>
</workbook>
</file>

<file path=xl/calcChain.xml><?xml version="1.0" encoding="utf-8"?>
<calcChain xmlns="http://schemas.openxmlformats.org/spreadsheetml/2006/main">
  <c r="G26" i="1"/>
  <c r="E16" i="8"/>
  <c r="E15"/>
  <c r="F28" i="1"/>
  <c r="G28"/>
  <c r="F27"/>
  <c r="G27"/>
  <c r="G16"/>
  <c r="G17"/>
  <c r="G18"/>
  <c r="G19"/>
  <c r="G21"/>
  <c r="G22"/>
  <c r="G24"/>
  <c r="F10"/>
  <c r="G10" s="1"/>
  <c r="F11"/>
  <c r="G11" s="1"/>
  <c r="F12"/>
  <c r="G12" s="1"/>
  <c r="G13"/>
  <c r="I26" i="8"/>
  <c r="I25"/>
  <c r="I40" s="1"/>
  <c r="K27"/>
  <c r="E1539" i="3"/>
  <c r="K26" i="8"/>
  <c r="E1512" i="3"/>
  <c r="E12" i="1"/>
  <c r="F16" i="8"/>
  <c r="I17"/>
  <c r="I16"/>
  <c r="I15" s="1"/>
  <c r="E1770" i="3"/>
  <c r="E1704"/>
  <c r="N15" i="8"/>
  <c r="E1700" i="3"/>
  <c r="E1701"/>
  <c r="E2540"/>
  <c r="M15" i="8"/>
  <c r="M13"/>
  <c r="L15"/>
  <c r="I35"/>
  <c r="J26"/>
  <c r="J35" s="1"/>
  <c r="J34" s="1"/>
  <c r="J42" s="1"/>
  <c r="J41" s="1"/>
  <c r="O11"/>
  <c r="E10"/>
  <c r="M16"/>
  <c r="M17" s="1"/>
  <c r="E1703" i="3"/>
  <c r="E1247"/>
  <c r="Q24" i="6"/>
  <c r="P24"/>
  <c r="Q23"/>
  <c r="P23"/>
  <c r="E1453" i="3"/>
  <c r="O21" i="8"/>
  <c r="J43"/>
  <c r="J10"/>
  <c r="J14"/>
  <c r="N29"/>
  <c r="N27"/>
  <c r="E2542" i="3"/>
  <c r="M27" i="8"/>
  <c r="M10"/>
  <c r="M12"/>
  <c r="L43"/>
  <c r="L10"/>
  <c r="E1665" i="3"/>
  <c r="L29" i="8"/>
  <c r="E1666" i="3"/>
  <c r="L27" i="8"/>
  <c r="F26" i="1"/>
  <c r="F23"/>
  <c r="O9" i="8"/>
  <c r="O10" s="1"/>
  <c r="N10"/>
  <c r="N12"/>
  <c r="K10"/>
  <c r="K12"/>
  <c r="I10"/>
  <c r="I12"/>
  <c r="F10"/>
  <c r="F12"/>
  <c r="E12"/>
  <c r="L26"/>
  <c r="L35"/>
  <c r="L34" s="1"/>
  <c r="L42" s="1"/>
  <c r="L41" s="1"/>
  <c r="L14"/>
  <c r="J12"/>
  <c r="L12"/>
  <c r="M14"/>
  <c r="F40"/>
  <c r="Q19" i="6"/>
  <c r="F39" i="8"/>
  <c r="Q18" i="6"/>
  <c r="F42" i="8"/>
  <c r="Q21" i="6"/>
  <c r="E14" i="8"/>
  <c r="I14"/>
  <c r="N14"/>
  <c r="F14"/>
  <c r="K14"/>
  <c r="C6" i="7"/>
  <c r="J25" i="8"/>
  <c r="J39" s="1"/>
  <c r="L25"/>
  <c r="L39"/>
  <c r="F26"/>
  <c r="C12" i="7"/>
  <c r="I13" i="8"/>
  <c r="L40"/>
  <c r="J40"/>
  <c r="E1248" i="3"/>
  <c r="O29" i="8"/>
  <c r="O26" s="1"/>
  <c r="E1243" i="3"/>
  <c r="I34" i="8"/>
  <c r="N43"/>
  <c r="O43"/>
  <c r="E1661" i="3"/>
  <c r="E1660"/>
  <c r="E1655"/>
  <c r="E1656"/>
  <c r="F43" i="8"/>
  <c r="E43"/>
  <c r="P22" i="6"/>
  <c r="K43" i="8"/>
  <c r="I43"/>
  <c r="I20"/>
  <c r="I21"/>
  <c r="E1455" i="3"/>
  <c r="E1454"/>
  <c r="E1451"/>
  <c r="E1452"/>
  <c r="E46"/>
  <c r="E407"/>
  <c r="E409"/>
  <c r="C5" i="7"/>
  <c r="K35" i="8"/>
  <c r="N13"/>
  <c r="N16"/>
  <c r="N17" s="1"/>
  <c r="L13"/>
  <c r="L16" s="1"/>
  <c r="L17" s="1"/>
  <c r="O13"/>
  <c r="F41"/>
  <c r="Q20" i="6"/>
  <c r="Q22"/>
  <c r="K25" i="8"/>
  <c r="I42"/>
  <c r="I41" s="1"/>
  <c r="N26"/>
  <c r="N35" s="1"/>
  <c r="N34" s="1"/>
  <c r="N42" s="1"/>
  <c r="N41" s="1"/>
  <c r="K28"/>
  <c r="K34"/>
  <c r="K42" s="1"/>
  <c r="K41" s="1"/>
  <c r="N25"/>
  <c r="N40" s="1"/>
  <c r="K39"/>
  <c r="K38" s="1"/>
  <c r="K40"/>
  <c r="F38"/>
  <c r="Q17" i="6"/>
  <c r="N39" i="8"/>
  <c r="O35" l="1"/>
  <c r="O34" s="1"/>
  <c r="O25"/>
  <c r="O12"/>
  <c r="O14"/>
  <c r="H34"/>
  <c r="N38"/>
  <c r="L38"/>
  <c r="J38"/>
  <c r="I38"/>
  <c r="E25"/>
  <c r="E26"/>
  <c r="I39"/>
  <c r="O42" l="1"/>
  <c r="O41" s="1"/>
  <c r="E34"/>
  <c r="F15" i="1"/>
  <c r="G15" s="1"/>
  <c r="E40" i="8"/>
  <c r="E39"/>
  <c r="O40"/>
  <c r="O39"/>
  <c r="H25"/>
  <c r="P19" i="6" l="1"/>
  <c r="R19" s="1"/>
  <c r="G40" i="8"/>
  <c r="E42"/>
  <c r="F20" i="1"/>
  <c r="G20" s="1"/>
  <c r="P18" i="6"/>
  <c r="R18" s="1"/>
  <c r="G39" i="8"/>
  <c r="O38"/>
  <c r="P21" i="6" l="1"/>
  <c r="R21" s="1"/>
  <c r="G42" i="8"/>
  <c r="E41"/>
  <c r="P20" i="6" l="1"/>
  <c r="R20" s="1"/>
  <c r="G41" i="8"/>
  <c r="E38"/>
  <c r="P17" i="6" l="1"/>
  <c r="R17" s="1"/>
  <c r="G38" i="8"/>
</calcChain>
</file>

<file path=xl/comments1.xml><?xml version="1.0" encoding="utf-8"?>
<comments xmlns="http://schemas.openxmlformats.org/spreadsheetml/2006/main">
  <authors>
    <author>Nick Rothengatter</author>
  </authors>
  <commentList>
    <comment ref="P11" authorId="0">
      <text>
        <r>
          <rPr>
            <b/>
            <sz val="9"/>
            <color indexed="81"/>
            <rFont val="Tahoma"/>
            <family val="2"/>
          </rPr>
          <t>Nick Rothengatter:</t>
        </r>
        <r>
          <rPr>
            <sz val="9"/>
            <color indexed="81"/>
            <rFont val="Tahoma"/>
            <family val="2"/>
          </rPr>
          <t xml:space="preserve">
Range 1,8 - 2,5 EURO/Wp. 
2,5 EURO/Wp is the upper limit of smaller installations. Calculated average of 2,1 EURO/Wp seems reasonable but not completely sure.
</t>
        </r>
      </text>
    </comment>
  </commentList>
</comments>
</file>

<file path=xl/comments2.xml><?xml version="1.0" encoding="utf-8"?>
<comments xmlns="http://schemas.openxmlformats.org/spreadsheetml/2006/main">
  <authors>
    <author>Nick Rothengatter</author>
  </authors>
  <commentList>
    <comment ref="E46" authorId="0">
      <text>
        <r>
          <rPr>
            <b/>
            <sz val="9"/>
            <color indexed="81"/>
            <rFont val="Tahoma"/>
            <family val="2"/>
          </rPr>
          <t>Nick Rothengatter:</t>
        </r>
        <r>
          <rPr>
            <sz val="9"/>
            <color indexed="81"/>
            <rFont val="Tahoma"/>
            <family val="2"/>
          </rPr>
          <t xml:space="preserve">
=3,6*1000/30
= efficiency</t>
        </r>
      </text>
    </comment>
    <comment ref="E48" authorId="0">
      <text>
        <r>
          <rPr>
            <b/>
            <sz val="9"/>
            <color indexed="81"/>
            <rFont val="Tahoma"/>
            <family val="2"/>
          </rPr>
          <t>Nick Rothengatter:</t>
        </r>
        <r>
          <rPr>
            <sz val="9"/>
            <color indexed="81"/>
            <rFont val="Tahoma"/>
            <family val="2"/>
          </rPr>
          <t xml:space="preserve">
1,5 (dit betekent dat het zonlicht een afstand door de atmosfeer heeft afgelegd die gelijk is aan anderhalf maal de gemiddelde dikte van de atmosfeer)</t>
        </r>
      </text>
    </comment>
    <comment ref="E402" authorId="0">
      <text>
        <r>
          <rPr>
            <b/>
            <sz val="9"/>
            <color indexed="81"/>
            <rFont val="Tahoma"/>
            <family val="2"/>
          </rPr>
          <t>Nick Rothengatter:</t>
        </r>
        <r>
          <rPr>
            <sz val="9"/>
            <color indexed="81"/>
            <rFont val="Tahoma"/>
            <family val="2"/>
          </rPr>
          <t xml:space="preserve">
Project development cost is currently estimated at about £300/kW. This includes all costs incurred in order
to secure project finance, such as environmental impact assessments, yield estimates, design, tendering
and contract negotiations. A 2.5kWp system would have a surface area of about 25m2 and so would still
be subject to planning and consenting processes as well as commercial negotiations.
The cost estimate is based on Mott MacDonald’s experience in multi MW range PV projects worldwide.
Effort and time spent on the engineering and planning of projects is not proportional to system capacity so
we have assumed the development costs to be similar to ground mounted systems on a watt peak basis.
It is expected that up to 2020, the cost of project development is likely to fall as lenders become more
comfortable with the commercial risks and project finance becomes less onerous. In addition, the reliability
of energy yields is likely to increase as experience is built up and more robust solar resource data will be
available and the cost of yield forecasting is expected to reduce. By 2020 it has been assumed that the
development costs will fall by over 30%. Further streamlining of project development post-2020 is
expected to bring further savings in the order of 30% by 2040.
</t>
        </r>
        <r>
          <rPr>
            <b/>
            <sz val="9"/>
            <color indexed="81"/>
            <rFont val="Tahoma"/>
            <family val="2"/>
          </rPr>
          <t>P 3_14</t>
        </r>
      </text>
    </comment>
    <comment ref="E405" authorId="0">
      <text>
        <r>
          <rPr>
            <b/>
            <sz val="9"/>
            <color indexed="81"/>
            <rFont val="Tahoma"/>
            <family val="2"/>
          </rPr>
          <t>Nick Rothengatter:</t>
        </r>
        <r>
          <rPr>
            <sz val="9"/>
            <color indexed="81"/>
            <rFont val="Tahoma"/>
            <family val="2"/>
          </rPr>
          <t xml:space="preserve">
The cost of installing PV is estimated at £300-350/kWp, with higher values for ground mounted
installations, given the need for significant civil works. This is clearly a labour intensive activity, and one
where the scope for cost reduction will be linked to the energy density of the panels as much as the
application of more streamlined assembly procedures and practiced installation teams. We are estimating
a cost reduction of 35% by 2020 and 43% between 2020 and 2040.</t>
        </r>
      </text>
    </comment>
    <comment ref="E406" authorId="0">
      <text>
        <r>
          <rPr>
            <b/>
            <sz val="9"/>
            <color indexed="81"/>
            <rFont val="Tahoma"/>
            <family val="2"/>
          </rPr>
          <t>Nick Rothengatter:</t>
        </r>
        <r>
          <rPr>
            <sz val="9"/>
            <color indexed="81"/>
            <rFont val="Tahoma"/>
            <family val="2"/>
          </rPr>
          <t xml:space="preserve">
BoP accounts mainly for the cost of the mounting structure, cables, junction boxes, monitoring equipment
and other electrical equipment such grid interconnection panels and meters. Roof mounted systems are
significant cheaper since they can be connected to the distribution grid without the need for switchgear and
Medium Voltage connections. Otherwise, the BoP costs of roof mounted systems are quite similar to
ground mounted systems on a cost per kW basis as although the roof mounted systems are more labour
intensive to install, they do not require the same planning and development costs or foundation cost. The
current price of BoP is estimated at £350/kWp. In contrast, ground mounted system cost around £520-
550/kWp, because of the heavier duty connection requirements.
</t>
        </r>
        <r>
          <rPr>
            <b/>
            <sz val="9"/>
            <color indexed="81"/>
            <rFont val="Tahoma"/>
            <family val="2"/>
          </rPr>
          <t>P: 3_18</t>
        </r>
      </text>
    </comment>
    <comment ref="E409" authorId="0">
      <text>
        <r>
          <rPr>
            <b/>
            <sz val="9"/>
            <color indexed="81"/>
            <rFont val="Tahoma"/>
            <family val="2"/>
          </rPr>
          <t>Nick Rothengatter:</t>
        </r>
        <r>
          <rPr>
            <sz val="9"/>
            <color indexed="81"/>
            <rFont val="Tahoma"/>
            <family val="2"/>
          </rPr>
          <t xml:space="preserve">
,5% of EPC costs</t>
        </r>
      </text>
    </comment>
    <comment ref="D458" authorId="0">
      <text>
        <r>
          <rPr>
            <b/>
            <sz val="9"/>
            <color indexed="81"/>
            <rFont val="Tahoma"/>
            <family val="2"/>
          </rPr>
          <t>Nick Rothengatter:</t>
        </r>
        <r>
          <rPr>
            <sz val="9"/>
            <color indexed="81"/>
            <rFont val="Tahoma"/>
            <family val="2"/>
          </rPr>
          <t xml:space="preserve">
Het concept van Zonline is betrekkelijk eenvoudig. Voor het leasen en installeren van de panelen betaalt de klant niets. Hij betaalt voor de energie die hij met zijn zonnepaneel opwekt. Overtollig opgewekte energie wordt aan Greenchoice geleverd. De prijs voor de energie ligt, afhankelijk van het dak waarop een paneel ligt en de hoeveelheid zon die erop valt, tussen de 23 en 28 cent per kilowattuur en wordt voor twintig jaar vastgelegd. Die energieprijs is hoger dan de huidige prijs voor grijze stroom, maar daar staat tegenover dat de zonnepanelen binnen twintig jaar eigendom zijn van de consument.
Volkaskrant 24 december 2011
titel: Zonnepanelen kun je ook huren</t>
        </r>
      </text>
    </comment>
    <comment ref="D552" authorId="0">
      <text>
        <r>
          <rPr>
            <b/>
            <sz val="9"/>
            <color indexed="81"/>
            <rFont val="Tahoma"/>
            <family val="2"/>
          </rPr>
          <t>Nick Rothengatter:</t>
        </r>
        <r>
          <rPr>
            <sz val="9"/>
            <color indexed="81"/>
            <rFont val="Tahoma"/>
            <family val="2"/>
          </rPr>
          <t xml:space="preserve">
Factory Gate Pricing staat in de belangstelling. Het is strikt genomen een naam voor een mechanisme om de prijs van goederen te bepalen, zonder daarin de transportkosten mee te nemen. 
'Af fabriek' noemen we dat traditioneel. Het dekt in de praktijk echter een bredere lading. Factory Gate Pricing staat voor de omkering van de regie: de retailer neemt de verantwoordelijkheid voor de besturing van het primaire transport -van producent naar retailer- over van de producent. Een vorm van Service Based Pricing dus.
</t>
        </r>
      </text>
    </comment>
    <comment ref="D639" authorId="0">
      <text>
        <r>
          <rPr>
            <b/>
            <sz val="9"/>
            <color indexed="81"/>
            <rFont val="Tahoma"/>
            <family val="2"/>
          </rPr>
          <t>Nick Rothengatter:</t>
        </r>
        <r>
          <rPr>
            <sz val="9"/>
            <color indexed="81"/>
            <rFont val="Tahoma"/>
            <family val="2"/>
          </rPr>
          <t xml:space="preserve">
Het vermogen dat een cel onder STC condities maximaal kan afgeven, heet piekvermogen en drukken we uit in Wattpiek (Wp)
source: Toegepaste energietechniek</t>
        </r>
      </text>
    </comment>
    <comment ref="D721" authorId="0">
      <text>
        <r>
          <rPr>
            <b/>
            <sz val="9"/>
            <color indexed="81"/>
            <rFont val="Tahoma"/>
            <family val="2"/>
          </rPr>
          <t>Nick Rothengatter:</t>
        </r>
        <r>
          <rPr>
            <sz val="9"/>
            <color indexed="81"/>
            <rFont val="Tahoma"/>
            <family val="2"/>
          </rPr>
          <t xml:space="preserve">
neem aan EURO/Wp voor typical turn-key price (zoals 2007 report met eenzelfde opmaak)</t>
        </r>
      </text>
    </comment>
    <comment ref="E729" authorId="0">
      <text>
        <r>
          <rPr>
            <b/>
            <sz val="9"/>
            <color indexed="81"/>
            <rFont val="Tahoma"/>
            <family val="2"/>
          </rPr>
          <t>Nick Rothengatter:</t>
        </r>
        <r>
          <rPr>
            <sz val="9"/>
            <color indexed="81"/>
            <rFont val="Tahoma"/>
            <family val="2"/>
          </rPr>
          <t xml:space="preserve">
1% of investment costs</t>
        </r>
      </text>
    </comment>
    <comment ref="E782" authorId="0">
      <text>
        <r>
          <rPr>
            <b/>
            <sz val="9"/>
            <color indexed="81"/>
            <rFont val="Tahoma"/>
            <family val="2"/>
          </rPr>
          <t>Nick Rothengatter:</t>
        </r>
        <r>
          <rPr>
            <sz val="9"/>
            <color indexed="81"/>
            <rFont val="Tahoma"/>
            <family val="2"/>
          </rPr>
          <t xml:space="preserve">
range 17% - 19%</t>
        </r>
      </text>
    </comment>
    <comment ref="E1700" authorId="0">
      <text>
        <r>
          <rPr>
            <b/>
            <sz val="9"/>
            <color indexed="81"/>
            <rFont val="Tahoma"/>
            <family val="2"/>
          </rPr>
          <t>Nick Rothengatter:</t>
        </r>
        <r>
          <rPr>
            <sz val="9"/>
            <color indexed="81"/>
            <rFont val="Tahoma"/>
            <family val="2"/>
          </rPr>
          <t xml:space="preserve">
take 1100 as 12 panels is just on the upper limit</t>
        </r>
      </text>
    </comment>
    <comment ref="D1709" authorId="0">
      <text>
        <r>
          <rPr>
            <b/>
            <sz val="9"/>
            <color indexed="81"/>
            <rFont val="Tahoma"/>
            <family val="2"/>
          </rPr>
          <t>Nick Rothengatter:</t>
        </r>
        <r>
          <rPr>
            <sz val="9"/>
            <color indexed="81"/>
            <rFont val="Tahoma"/>
            <family val="2"/>
          </rPr>
          <t xml:space="preserve">
list is not complete. Part is selected as example.</t>
        </r>
      </text>
    </comment>
  </commentList>
</comments>
</file>

<file path=xl/comments3.xml><?xml version="1.0" encoding="utf-8"?>
<comments xmlns="http://schemas.openxmlformats.org/spreadsheetml/2006/main">
  <authors>
    <author>Nick Rothengatter</author>
  </authors>
  <commentList>
    <comment ref="C8" authorId="0">
      <text>
        <r>
          <rPr>
            <b/>
            <sz val="9"/>
            <color indexed="81"/>
            <rFont val="Tahoma"/>
            <family val="2"/>
          </rPr>
          <t>Nick Rothengatter:</t>
        </r>
        <r>
          <rPr>
            <sz val="9"/>
            <color indexed="81"/>
            <rFont val="Tahoma"/>
            <family val="2"/>
          </rPr>
          <t xml:space="preserve">
On earth “full sun” can defined as 1 kW/m2
</t>
        </r>
        <r>
          <rPr>
            <b/>
            <i/>
            <sz val="9"/>
            <color indexed="81"/>
            <rFont val="Tahoma"/>
            <family val="2"/>
          </rPr>
          <t>Source: ECN 2009: PV in the urban environment</t>
        </r>
      </text>
    </comment>
    <comment ref="P8" authorId="0">
      <text>
        <r>
          <rPr>
            <b/>
            <sz val="9"/>
            <color indexed="81"/>
            <rFont val="Tahoma"/>
            <family val="2"/>
          </rPr>
          <t>Nick Rothengatter:</t>
        </r>
        <r>
          <rPr>
            <sz val="9"/>
            <color indexed="81"/>
            <rFont val="Tahoma"/>
            <family val="2"/>
          </rPr>
          <t xml:space="preserve">
On earth “full sun” can defined as 1 kW/m2
</t>
        </r>
        <r>
          <rPr>
            <b/>
            <i/>
            <sz val="9"/>
            <color indexed="81"/>
            <rFont val="Tahoma"/>
            <family val="2"/>
          </rPr>
          <t>Source: ECN 2009: PV in the urban environment</t>
        </r>
      </text>
    </comment>
    <comment ref="C9" authorId="0">
      <text>
        <r>
          <rPr>
            <b/>
            <sz val="9"/>
            <color indexed="81"/>
            <rFont val="Tahoma"/>
            <family val="2"/>
          </rPr>
          <t>Nick Rothengatter:</t>
        </r>
        <r>
          <rPr>
            <sz val="9"/>
            <color indexed="81"/>
            <rFont val="Tahoma"/>
            <family val="2"/>
          </rPr>
          <t xml:space="preserve">
Country specific. 
Instraling: het vermogen dat op een bepaald moment geleverd wordt door de zon, uitgedrukt in Watt per vierkante meter (W/m2).
</t>
        </r>
      </text>
    </comment>
    <comment ref="P9" authorId="0">
      <text>
        <r>
          <rPr>
            <b/>
            <sz val="9"/>
            <color indexed="81"/>
            <rFont val="Tahoma"/>
            <family val="2"/>
          </rPr>
          <t>Nick Rothengatter:</t>
        </r>
        <r>
          <rPr>
            <sz val="9"/>
            <color indexed="81"/>
            <rFont val="Tahoma"/>
            <family val="2"/>
          </rPr>
          <t xml:space="preserve">
Chosen for 1050. This is the average insolation in the Netherlands for a inclined roof with sub-optimal positioning (S-W, some shade). If the inclined panels were positioned in a optimal position (40° and south, with little to no shade) insolation in the Netherlands would be on average 1100 kWh/m2/year.
</t>
        </r>
        <r>
          <rPr>
            <b/>
            <i/>
            <sz val="9"/>
            <color indexed="81"/>
            <rFont val="Tahoma"/>
            <family val="2"/>
          </rPr>
          <t>Source: Siderea (see also notes)</t>
        </r>
      </text>
    </comment>
    <comment ref="C10" authorId="0">
      <text>
        <r>
          <rPr>
            <b/>
            <sz val="9"/>
            <color indexed="81"/>
            <rFont val="Tahoma"/>
            <family val="2"/>
          </rPr>
          <t>Nick Rothengatter:</t>
        </r>
        <r>
          <rPr>
            <sz val="9"/>
            <color indexed="81"/>
            <rFont val="Tahoma"/>
            <family val="2"/>
          </rPr>
          <t xml:space="preserve">
Insolation (in kWh/m2*y)/intenity of full sun (1 kW/m2)
</t>
        </r>
        <r>
          <rPr>
            <b/>
            <i/>
            <sz val="9"/>
            <color indexed="81"/>
            <rFont val="Tahoma"/>
            <family val="2"/>
          </rPr>
          <t>Source: ECN 2009: PV in the urban environment</t>
        </r>
      </text>
    </comment>
    <comment ref="C11" authorId="0">
      <text>
        <r>
          <rPr>
            <b/>
            <sz val="9"/>
            <color indexed="81"/>
            <rFont val="Tahoma"/>
            <family val="2"/>
          </rPr>
          <t>Nick Rothengatter:</t>
        </r>
        <r>
          <rPr>
            <sz val="9"/>
            <color indexed="81"/>
            <rFont val="Tahoma"/>
            <family val="2"/>
          </rPr>
          <t xml:space="preserve">
Opbrengstfactor (performance ratio): de verhouding tussen de werkelijke opbrengst van het PV systeem en het theoretisch maximum van de zonnepanelen. Het verschil tussen werkelijke en theoretische opbrengst wordt veroorzaakt door verliezen in de omvormer, de kabels en nog een aantal factoren. De opbrengstfactor voor netgekoppelde PV systemen ligt momenteel tussen de 0,7 en 0,8.
average ac efficiency/(STC_ dc efficiency of modules 
(average effective output in ETM)</t>
        </r>
      </text>
    </comment>
    <comment ref="P11" authorId="0">
      <text>
        <r>
          <rPr>
            <b/>
            <sz val="9"/>
            <color indexed="81"/>
            <rFont val="Tahoma"/>
            <family val="2"/>
          </rPr>
          <t>Nick Rothengatter:</t>
        </r>
        <r>
          <rPr>
            <sz val="9"/>
            <color indexed="81"/>
            <rFont val="Tahoma"/>
            <family val="2"/>
          </rPr>
          <t xml:space="preserve">
Chosen for 0,83. This is the average performance ratio in the Netherlands in the 2004 - 2011 period. 
</t>
        </r>
        <r>
          <rPr>
            <b/>
            <i/>
            <sz val="9"/>
            <color indexed="81"/>
            <rFont val="Tahoma"/>
            <family val="2"/>
          </rPr>
          <t>Source: Siderea (see also notes)
http://siderea.nl/zonne-energie/jaararchief/jaararchief.html (see LOB's)</t>
        </r>
      </text>
    </comment>
    <comment ref="C12" authorId="0">
      <text>
        <r>
          <rPr>
            <b/>
            <sz val="9"/>
            <color indexed="81"/>
            <rFont val="Tahoma"/>
            <family val="2"/>
          </rPr>
          <t>Nick Rothengatter:</t>
        </r>
        <r>
          <rPr>
            <sz val="9"/>
            <color indexed="81"/>
            <rFont val="Tahoma"/>
            <family val="2"/>
          </rPr>
          <t xml:space="preserve">
equivalent # hours ac peak power per year / # hours a year</t>
        </r>
      </text>
    </comment>
    <comment ref="C13" authorId="0">
      <text>
        <r>
          <rPr>
            <b/>
            <sz val="9"/>
            <color indexed="81"/>
            <rFont val="Tahoma"/>
            <family val="2"/>
          </rPr>
          <t>Nick Rothengatter:</t>
        </r>
        <r>
          <rPr>
            <sz val="9"/>
            <color indexed="81"/>
            <rFont val="Tahoma"/>
            <family val="2"/>
          </rPr>
          <t xml:space="preserve">
bekend als peak power.
Vermogen van een zonnepaneel of PV systeem, uitgedrukt in Watt-piek, gespecificeerd onder standaard testcondities.
Ook nominaal vermogen</t>
        </r>
      </text>
    </comment>
    <comment ref="C14" authorId="0">
      <text>
        <r>
          <rPr>
            <b/>
            <sz val="9"/>
            <color indexed="81"/>
            <rFont val="Tahoma"/>
            <family val="2"/>
          </rPr>
          <t>Nick Rothengatter:</t>
        </r>
        <r>
          <rPr>
            <sz val="9"/>
            <color indexed="81"/>
            <rFont val="Tahoma"/>
            <family val="2"/>
          </rPr>
          <t xml:space="preserve">
insolation * performance ratio</t>
        </r>
      </text>
    </comment>
    <comment ref="F15" authorId="0">
      <text>
        <r>
          <rPr>
            <b/>
            <sz val="9"/>
            <color indexed="81"/>
            <rFont val="Tahoma"/>
            <family val="2"/>
          </rPr>
          <t>Nick Rothengatter:</t>
        </r>
        <r>
          <rPr>
            <sz val="9"/>
            <color indexed="81"/>
            <rFont val="Tahoma"/>
            <family val="2"/>
          </rPr>
          <t xml:space="preserve">
=7692 m2
</t>
        </r>
      </text>
    </comment>
    <comment ref="C17" authorId="0">
      <text>
        <r>
          <rPr>
            <b/>
            <sz val="9"/>
            <color indexed="81"/>
            <rFont val="Tahoma"/>
            <family val="2"/>
          </rPr>
          <t>Nick Rothengatter:</t>
        </r>
        <r>
          <rPr>
            <sz val="9"/>
            <color indexed="81"/>
            <rFont val="Tahoma"/>
            <family val="2"/>
          </rPr>
          <t xml:space="preserve">
There is a difference between solar cell efficiency and module efficiency. Solar cell efficiency is higher than module efficiency.</t>
        </r>
      </text>
    </comment>
    <comment ref="F17" authorId="0">
      <text>
        <r>
          <rPr>
            <b/>
            <sz val="9"/>
            <color indexed="81"/>
            <rFont val="Tahoma"/>
            <family val="2"/>
          </rPr>
          <t>Nick Rothengatter:</t>
        </r>
        <r>
          <rPr>
            <sz val="9"/>
            <color indexed="81"/>
            <rFont val="Tahoma"/>
            <family val="2"/>
          </rPr>
          <t xml:space="preserve">
16% in ETM but this must be the cell efficiency</t>
        </r>
      </text>
    </comment>
    <comment ref="P17" authorId="0">
      <text>
        <r>
          <rPr>
            <b/>
            <sz val="9"/>
            <color indexed="81"/>
            <rFont val="Tahoma"/>
            <family val="2"/>
          </rPr>
          <t>Nick Rothengatter:</t>
        </r>
        <r>
          <rPr>
            <sz val="9"/>
            <color indexed="81"/>
            <rFont val="Tahoma"/>
            <family val="2"/>
          </rPr>
          <t xml:space="preserve">
Although module efficiencies of 20% are commercially available (see notes: solarplaza) module efficiency is set at 15%. The reason for this is that these efficiencies are more affordable and available in markets. Buying modules with 18- 20% efficieny are just to expensive right now and do not mirrow todays markets and costs of solar systems.
Although a change in efficiency doesn't affect the cost price of solar PV in here directly, this does not mean efficiency is not taken into account in the costs calculations.
Increasing the efficiency of the solar cells and the power density of the modules, together with the reduction of the specific consumption of silicon, are the main paths to cost reduction. An increase of 1% in efficiency alone is able to reduce the costs per W by 5-7% (PVPT, 2011).
So the increase of solar cell efficiency has resulted in lower module costs.</t>
        </r>
      </text>
    </comment>
    <comment ref="P19" authorId="0">
      <text>
        <r>
          <rPr>
            <b/>
            <sz val="9"/>
            <color indexed="81"/>
            <rFont val="Tahoma"/>
            <family val="2"/>
          </rPr>
          <t>Nick Rothengatter:</t>
        </r>
        <r>
          <rPr>
            <sz val="9"/>
            <color indexed="81"/>
            <rFont val="Tahoma"/>
            <family val="2"/>
          </rPr>
          <t xml:space="preserve">
No further information found considering athe construction time of solar PV. Therefore set construction time to default ETM value of 0,5 year.</t>
        </r>
      </text>
    </comment>
    <comment ref="P21" authorId="0">
      <text>
        <r>
          <rPr>
            <b/>
            <sz val="9"/>
            <color indexed="81"/>
            <rFont val="Tahoma"/>
            <family val="2"/>
          </rPr>
          <t>Nick Rothengatter:</t>
        </r>
        <r>
          <rPr>
            <sz val="9"/>
            <color indexed="81"/>
            <rFont val="Tahoma"/>
            <family val="2"/>
          </rPr>
          <t xml:space="preserve">
Although not specified here, numerous sources (</t>
        </r>
        <r>
          <rPr>
            <i/>
            <sz val="9"/>
            <color indexed="81"/>
            <rFont val="Tahoma"/>
            <family val="2"/>
          </rPr>
          <t>PVPT_2011 ; EPIA_2011 ; Siderea ; Natuur en Milieu_2012 ; Greenpeace_EPIA_2011</t>
        </r>
        <r>
          <rPr>
            <sz val="9"/>
            <color indexed="81"/>
            <rFont val="Tahoma"/>
            <family val="2"/>
          </rPr>
          <t>) indicate that the technical guaranteed lifetime of the PV modules is 25 years. See notes for more details. These sources are not included in this calculations tab as they lacked costs data.</t>
        </r>
      </text>
    </comment>
    <comment ref="P22" authorId="0">
      <text>
        <r>
          <rPr>
            <b/>
            <sz val="9"/>
            <color indexed="81"/>
            <rFont val="Tahoma"/>
            <family val="2"/>
          </rPr>
          <t>Nick Rothengatter:</t>
        </r>
        <r>
          <rPr>
            <sz val="9"/>
            <color indexed="81"/>
            <rFont val="Tahoma"/>
            <family val="2"/>
          </rPr>
          <t xml:space="preserve">
No information found considering any residual value or decommissiong costs of solar PV systems after technical lifetime has expired. Therefore set residual value and decommissiong costs to zero. This is in line with assumptions in other technologies, for which these assumptions are usually also valid.</t>
        </r>
      </text>
    </comment>
    <comment ref="P25" authorId="0">
      <text>
        <r>
          <rPr>
            <b/>
            <sz val="9"/>
            <color indexed="81"/>
            <rFont val="Tahoma"/>
            <family val="2"/>
          </rPr>
          <t>Nick Rothengatter:</t>
        </r>
        <r>
          <rPr>
            <sz val="9"/>
            <color indexed="81"/>
            <rFont val="Tahoma"/>
            <family val="2"/>
          </rPr>
          <t xml:space="preserve">
Turn-key system prices vary between 1,8 and 2,5 EURO/Wp. 
Prices in the range of 2,5 EURO/Wp are given by reports that are released in the period 1/1/2011 - 1-9/1/2011.  2,5 EURO/Wp is the upper limit of smaller installations like 3000Wp.
Prices near 1,8 EURO/Wp are mostly given by retailers and are more up to date. </t>
        </r>
      </text>
    </comment>
    <comment ref="O26" authorId="0">
      <text>
        <r>
          <rPr>
            <b/>
            <sz val="9"/>
            <color indexed="81"/>
            <rFont val="Tahoma"/>
            <family val="2"/>
          </rPr>
          <t>Nick Rothengatter:</t>
        </r>
        <r>
          <rPr>
            <sz val="9"/>
            <color indexed="81"/>
            <rFont val="Tahoma"/>
            <family val="2"/>
          </rPr>
          <t xml:space="preserve">
2,1 EURO/Wp turnkey price excl. installation</t>
        </r>
      </text>
    </comment>
    <comment ref="C28" authorId="0">
      <text>
        <r>
          <rPr>
            <b/>
            <sz val="9"/>
            <color indexed="81"/>
            <rFont val="Tahoma"/>
            <family val="2"/>
          </rPr>
          <t>Nick Rothengatter:</t>
        </r>
        <r>
          <rPr>
            <sz val="9"/>
            <color indexed="81"/>
            <rFont val="Tahoma"/>
            <family val="2"/>
          </rPr>
          <t xml:space="preserve">
Balance of system (BOS): alle onderdelen van het PV systeem behalve de zonnepanelen, zoals ondersteuningsconstructie, koppelkasten, elektrische bekabeling, omvormers, installatiekosten etc.</t>
        </r>
      </text>
    </comment>
    <comment ref="P29" authorId="0">
      <text>
        <r>
          <rPr>
            <b/>
            <sz val="9"/>
            <color indexed="81"/>
            <rFont val="Tahoma"/>
            <family val="2"/>
          </rPr>
          <t>Nick Rothengatter:</t>
        </r>
        <r>
          <rPr>
            <sz val="9"/>
            <color indexed="81"/>
            <rFont val="Tahoma"/>
            <family val="2"/>
          </rPr>
          <t xml:space="preserve">
</t>
        </r>
      </text>
    </comment>
    <comment ref="C30" authorId="0">
      <text>
        <r>
          <rPr>
            <b/>
            <sz val="9"/>
            <color indexed="81"/>
            <rFont val="Tahoma"/>
            <family val="2"/>
          </rPr>
          <t>Nick Rothengatter:</t>
        </r>
        <r>
          <rPr>
            <sz val="9"/>
            <color indexed="81"/>
            <rFont val="Tahoma"/>
            <family val="2"/>
          </rPr>
          <t xml:space="preserve">
Inverters convert the DC power generated by a PV module to AC power. This makes the system compatible with the electricity distribution network and most common electrical appliances. An inverter is essential for grid-connected PV systems. Inverters are offered in a wide range of power classes ranging from a few hundred watts (normally for stand-alone systems), to several kW (the most frequently used range) and even up to 2,000 kW central inverters for large-scale systems.
</t>
        </r>
        <r>
          <rPr>
            <b/>
            <i/>
            <sz val="9"/>
            <color indexed="81"/>
            <rFont val="Tahoma"/>
            <family val="2"/>
          </rPr>
          <t xml:space="preserve">Source: Greenpeace and EPIA_2011
</t>
        </r>
        <r>
          <rPr>
            <sz val="9"/>
            <color indexed="81"/>
            <rFont val="Tahoma"/>
            <family val="2"/>
          </rPr>
          <t xml:space="preserve">
In comparison to modules, the average life-span of an inverter is significantly lower, at around ten to fourteen years.
</t>
        </r>
        <r>
          <rPr>
            <i/>
            <sz val="9"/>
            <color indexed="81"/>
            <rFont val="Tahoma"/>
            <family val="2"/>
          </rPr>
          <t xml:space="preserve">Source: DCTI_2011
</t>
        </r>
        <r>
          <rPr>
            <sz val="9"/>
            <color indexed="81"/>
            <rFont val="Tahoma"/>
            <family val="2"/>
          </rPr>
          <t>Verliezen in een inverter worden veroorzaakt door de omzetting van gelijkstroom in wisselstroom. Ook de MPP-tracker is altijd 'zoekende' waardoor niet altijd het maximale vermogen uit een paneel gehaald wordt. Al deze electronische handelingen hebben tot gevolg dat er verliezen ontstaan. Die verliezen bedragen tegenwoordig nog slechts enkele procenten. Ook zijn de verliezen niet altijd gelijk maar afhankelijk van het door de inverter geleverde vermogen. Het maximum rendement van moderne inverters ligt tussen de 93% en 98%</t>
        </r>
        <r>
          <rPr>
            <i/>
            <sz val="9"/>
            <color indexed="81"/>
            <rFont val="Tahoma"/>
            <family val="2"/>
          </rPr>
          <t xml:space="preserve">
Source: Siderea</t>
        </r>
      </text>
    </comment>
    <comment ref="C31" authorId="0">
      <text>
        <r>
          <rPr>
            <b/>
            <sz val="9"/>
            <color indexed="81"/>
            <rFont val="Tahoma"/>
            <family val="2"/>
          </rPr>
          <t>Nick Rothengatter:</t>
        </r>
        <r>
          <rPr>
            <sz val="9"/>
            <color indexed="81"/>
            <rFont val="Tahoma"/>
            <family val="2"/>
          </rPr>
          <t xml:space="preserve">
Materialen zoals accu, regeleenheid etc. of transportkosten</t>
        </r>
      </text>
    </comment>
    <comment ref="P32" authorId="0">
      <text>
        <r>
          <rPr>
            <b/>
            <sz val="9"/>
            <color indexed="81"/>
            <rFont val="Tahoma"/>
            <family val="2"/>
          </rPr>
          <t>Nick Rothengatter:</t>
        </r>
        <r>
          <rPr>
            <sz val="9"/>
            <color indexed="81"/>
            <rFont val="Tahoma"/>
            <family val="2"/>
          </rPr>
          <t xml:space="preserve">
No information found considering any residual value or decommissiong costs of solar PV systems after technical lifetime has expired. Therefore set residual value and decommissiong costs to zero. This is in line with assumptions in other technologies, for which these assumptions are usually also valid.</t>
        </r>
      </text>
    </comment>
    <comment ref="C34" authorId="0">
      <text>
        <r>
          <rPr>
            <b/>
            <sz val="9"/>
            <color indexed="81"/>
            <rFont val="Tahoma"/>
            <family val="2"/>
          </rPr>
          <t>Nick Rothengatter:</t>
        </r>
        <r>
          <rPr>
            <sz val="9"/>
            <color indexed="81"/>
            <rFont val="Tahoma"/>
            <family val="2"/>
          </rPr>
          <t xml:space="preserve">
replacement of inverter</t>
        </r>
      </text>
    </comment>
    <comment ref="F34" authorId="0">
      <text>
        <r>
          <rPr>
            <b/>
            <sz val="9"/>
            <color indexed="81"/>
            <rFont val="Tahoma"/>
            <family val="2"/>
          </rPr>
          <t>Nick Rothengatter:</t>
        </r>
        <r>
          <rPr>
            <sz val="9"/>
            <color indexed="81"/>
            <rFont val="Tahoma"/>
            <family val="2"/>
          </rPr>
          <t xml:space="preserve">
nu: (45.000*1/0,8/1.000)=56,25 EURO</t>
        </r>
        <r>
          <rPr>
            <b/>
            <sz val="9"/>
            <color indexed="81"/>
            <rFont val="Tahoma"/>
            <family val="2"/>
          </rPr>
          <t>/MWh --</t>
        </r>
        <r>
          <rPr>
            <sz val="9"/>
            <color indexed="81"/>
            <rFont val="Tahoma"/>
            <family val="2"/>
          </rPr>
          <t>&gt;</t>
        </r>
        <r>
          <rPr>
            <b/>
            <sz val="9"/>
            <color indexed="81"/>
            <rFont val="Tahoma"/>
            <family val="2"/>
          </rPr>
          <t xml:space="preserve"> </t>
        </r>
        <r>
          <rPr>
            <sz val="9"/>
            <color indexed="81"/>
            <rFont val="Tahoma"/>
            <family val="2"/>
          </rPr>
          <t xml:space="preserve">omgerekent naar MW =56,25* 1000 (full load hours)
</t>
        </r>
        <r>
          <rPr>
            <i/>
            <sz val="9"/>
            <color indexed="81"/>
            <rFont val="Tahoma"/>
            <family val="2"/>
          </rPr>
          <t>1% van total investment*production capacity effective/average energy production in GWh/1000</t>
        </r>
        <r>
          <rPr>
            <sz val="9"/>
            <color indexed="81"/>
            <rFont val="Tahoma"/>
            <family val="2"/>
          </rPr>
          <t xml:space="preserve">
/1000 slaat op *1% conversie van GWh naar MWh
1% van 4.500.000 is het 'oude' investeringsbedrag. Nu staat al 2.000.000 EURO investeringskosten in het model
nieuwe berekening moet zijn: (20.000*1/0,8/1000)=25,00 EURO/</t>
        </r>
        <r>
          <rPr>
            <b/>
            <sz val="9"/>
            <color indexed="81"/>
            <rFont val="Tahoma"/>
            <family val="2"/>
          </rPr>
          <t xml:space="preserve">MWh </t>
        </r>
        <r>
          <rPr>
            <sz val="9"/>
            <color indexed="81"/>
            <rFont val="Tahoma"/>
            <family val="2"/>
          </rPr>
          <t>--&gt; omgerekent naar MW =56,25* 1000 (full load hours)</t>
        </r>
      </text>
    </comment>
    <comment ref="P34" authorId="0">
      <text>
        <r>
          <rPr>
            <b/>
            <sz val="9"/>
            <color indexed="81"/>
            <rFont val="Tahoma"/>
            <family val="2"/>
          </rPr>
          <t>Nick Rothengatter:</t>
        </r>
        <r>
          <rPr>
            <sz val="9"/>
            <color indexed="81"/>
            <rFont val="Tahoma"/>
            <family val="2"/>
          </rPr>
          <t xml:space="preserve">
Essentially solar PV panels require no maintenance, only the replacement of the inverter . At the moment inverters have a lifetime of around 10 - 15 years (DCTI_2011 ; EPIA_2011 ; Siderea ; Bank, K_2011) which means the inverter has to be replaced at least once time during lifetime of the system (25 years). This replacement costs is about 1% of investment costs (PVPT_2011 ; Siderea). For a 3000Wp installation this amounts for 1500 EURO during total lifetime (25 years).
</t>
        </r>
        <r>
          <rPr>
            <i/>
            <sz val="9"/>
            <color indexed="81"/>
            <rFont val="Tahoma"/>
            <family val="2"/>
          </rPr>
          <t xml:space="preserve">Allesoverzonnepanelen </t>
        </r>
        <r>
          <rPr>
            <sz val="9"/>
            <color indexed="81"/>
            <rFont val="Tahoma"/>
            <family val="2"/>
          </rPr>
          <t xml:space="preserve">(see notes) is not taken into account (take 2% of total investment costs as a assumption for fixed operating costs) as their information is formulated too general and simplistic (e.g. information has to apply for all types of solar system technology) and considered not to be up-to-date in comparison with other sources (01-01-2011).  </t>
        </r>
      </text>
    </comment>
    <comment ref="I35" authorId="0">
      <text>
        <r>
          <rPr>
            <b/>
            <sz val="9"/>
            <color indexed="81"/>
            <rFont val="Tahoma"/>
            <family val="2"/>
          </rPr>
          <t>Nick Rothengatter:</t>
        </r>
        <r>
          <rPr>
            <sz val="9"/>
            <color indexed="81"/>
            <rFont val="Tahoma"/>
            <family val="2"/>
          </rPr>
          <t xml:space="preserve">
1% of turn-key system price is used as assumption in report</t>
        </r>
      </text>
    </comment>
    <comment ref="J35" authorId="0">
      <text>
        <r>
          <rPr>
            <b/>
            <sz val="9"/>
            <color indexed="81"/>
            <rFont val="Tahoma"/>
            <family val="2"/>
          </rPr>
          <t>Nick Rothengatter:</t>
        </r>
        <r>
          <rPr>
            <sz val="9"/>
            <color indexed="81"/>
            <rFont val="Tahoma"/>
            <family val="2"/>
          </rPr>
          <t xml:space="preserve">
Own assumption: 1% of total turn-key system price</t>
        </r>
      </text>
    </comment>
    <comment ref="K35" authorId="0">
      <text>
        <r>
          <rPr>
            <b/>
            <sz val="9"/>
            <color indexed="81"/>
            <rFont val="Tahoma"/>
            <family val="2"/>
          </rPr>
          <t>Nick Rothengatter:</t>
        </r>
        <r>
          <rPr>
            <sz val="9"/>
            <color indexed="81"/>
            <rFont val="Tahoma"/>
            <family val="2"/>
          </rPr>
          <t xml:space="preserve">
Own assumption: 1% of total turn-key system price</t>
        </r>
      </text>
    </comment>
    <comment ref="L35" authorId="0">
      <text>
        <r>
          <rPr>
            <b/>
            <sz val="9"/>
            <color indexed="81"/>
            <rFont val="Tahoma"/>
            <family val="2"/>
          </rPr>
          <t>Nick Rothengatter:</t>
        </r>
        <r>
          <rPr>
            <sz val="9"/>
            <color indexed="81"/>
            <rFont val="Tahoma"/>
            <family val="2"/>
          </rPr>
          <t xml:space="preserve">
Own assumption: 1% of total turn-key system price</t>
        </r>
      </text>
    </comment>
    <comment ref="N35" authorId="0">
      <text>
        <r>
          <rPr>
            <b/>
            <sz val="9"/>
            <color indexed="81"/>
            <rFont val="Tahoma"/>
            <family val="2"/>
          </rPr>
          <t>Nick Rothengatter:</t>
        </r>
        <r>
          <rPr>
            <sz val="9"/>
            <color indexed="81"/>
            <rFont val="Tahoma"/>
            <family val="2"/>
          </rPr>
          <t xml:space="preserve">
Own assumption: 1% of total turn-key system price</t>
        </r>
      </text>
    </comment>
    <comment ref="O35" authorId="0">
      <text>
        <r>
          <rPr>
            <b/>
            <sz val="9"/>
            <color indexed="81"/>
            <rFont val="Tahoma"/>
            <family val="2"/>
          </rPr>
          <t>Nick Rothengatter:</t>
        </r>
        <r>
          <rPr>
            <sz val="9"/>
            <color indexed="81"/>
            <rFont val="Tahoma"/>
            <family val="2"/>
          </rPr>
          <t xml:space="preserve">
1% of turn-key system price is used as assumption on website</t>
        </r>
      </text>
    </comment>
    <comment ref="P38" authorId="0">
      <text>
        <r>
          <rPr>
            <b/>
            <sz val="9"/>
            <color indexed="81"/>
            <rFont val="Tahoma"/>
            <family val="2"/>
          </rPr>
          <t>Nick Rothengatter:</t>
        </r>
        <r>
          <rPr>
            <sz val="9"/>
            <color indexed="81"/>
            <rFont val="Tahoma"/>
            <family val="2"/>
          </rPr>
          <t xml:space="preserve">
Solar PV has reduced in cost price.
Over the last 20 years, PV has shown price reductions, with the price of PV modules decreasing by over 20% every time the cumulative sold volume of PV modules has doubled (learning factor). 
Source: </t>
        </r>
        <r>
          <rPr>
            <b/>
            <i/>
            <sz val="9"/>
            <color indexed="81"/>
            <rFont val="Tahoma"/>
            <family val="2"/>
          </rPr>
          <t>EPIA_201109</t>
        </r>
      </text>
    </comment>
  </commentList>
</comments>
</file>

<file path=xl/comments4.xml><?xml version="1.0" encoding="utf-8"?>
<comments xmlns="http://schemas.openxmlformats.org/spreadsheetml/2006/main">
  <authors>
    <author>Nick Rothengatter</author>
  </authors>
  <commentList>
    <comment ref="G26" authorId="0">
      <text>
        <r>
          <rPr>
            <b/>
            <sz val="9"/>
            <color indexed="81"/>
            <rFont val="Tahoma"/>
            <family val="2"/>
          </rPr>
          <t>Nick Rothengatter:</t>
        </r>
        <r>
          <rPr>
            <sz val="9"/>
            <color indexed="81"/>
            <rFont val="Tahoma"/>
            <family val="2"/>
          </rPr>
          <t xml:space="preserve">
Used wattpeak per area of 150</t>
        </r>
      </text>
    </comment>
  </commentList>
</comments>
</file>

<file path=xl/sharedStrings.xml><?xml version="1.0" encoding="utf-8"?>
<sst xmlns="http://schemas.openxmlformats.org/spreadsheetml/2006/main" count="1317" uniqueCount="985">
  <si>
    <t>Number</t>
  </si>
  <si>
    <t>Filename</t>
  </si>
  <si>
    <t>Refman ID</t>
  </si>
  <si>
    <t>Date</t>
  </si>
  <si>
    <t>Source</t>
  </si>
  <si>
    <t>Page</t>
  </si>
  <si>
    <t>Notes</t>
  </si>
  <si>
    <t>Calculations etc</t>
  </si>
  <si>
    <t>Author</t>
  </si>
  <si>
    <t>Changes</t>
  </si>
  <si>
    <t>First version</t>
  </si>
  <si>
    <t>all costs excl tax and subsidies</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</si>
  <si>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</si>
  <si>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</si>
  <si>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</si>
  <si>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</si>
  <si>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</si>
  <si>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</si>
  <si>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</si>
  <si>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</si>
  <si>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</si>
  <si>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</si>
  <si>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variable operation and maintenance costs (excl CCS)</t>
  </si>
  <si>
    <t>Weighted average cost of capital</t>
  </si>
  <si>
    <t>%</t>
  </si>
  <si>
    <t>Do emissions have to be paid for through the ETS?</t>
  </si>
  <si>
    <t>electrical efficiency</t>
  </si>
  <si>
    <t>heat efficiency</t>
  </si>
  <si>
    <t>additional operation and maintenance costs for CCS (per full load hour)</t>
  </si>
  <si>
    <t>Land use per unit</t>
  </si>
  <si>
    <t>km2</t>
  </si>
  <si>
    <t>Version</t>
  </si>
  <si>
    <t>Important assumptions</t>
  </si>
  <si>
    <t>Turn-key system price</t>
  </si>
  <si>
    <t>Peak power</t>
  </si>
  <si>
    <t>Wp</t>
  </si>
  <si>
    <t>Lifetime</t>
  </si>
  <si>
    <t>List of sources used for converter specifications</t>
  </si>
  <si>
    <t>List of most important assumptions used</t>
  </si>
  <si>
    <t>Checks and balances and other calculations</t>
  </si>
  <si>
    <t>Performance ratio</t>
  </si>
  <si>
    <t>kWh/m2/yr</t>
  </si>
  <si>
    <t>ECN_20090201_PV in the urban environment.pdf</t>
  </si>
  <si>
    <t>kW/m2</t>
  </si>
  <si>
    <t>Specific AC electricity yield</t>
  </si>
  <si>
    <t>-</t>
  </si>
  <si>
    <t>Capacity factor</t>
  </si>
  <si>
    <t>Insolation</t>
  </si>
  <si>
    <t>Wp/m2</t>
  </si>
  <si>
    <t>To calculate the electricity yield the rated power therefore has to be multiplied by the equivalent number of hours full sun (for instance, per year), and corrected for the effects of non-STC conditions. See section 4.1.5 for details.</t>
  </si>
  <si>
    <t>BoS mainly comprises electronic components, cabling, support structures and, if applicable, electricity storage, optics &amp; sun trackers, and/or site preparation. .</t>
  </si>
  <si>
    <t>Complete PV systems 4,11,12 consist of modules (also referred to as panels), which contain solar cells, and the so-called Balance-of-System (BoS).</t>
  </si>
  <si>
    <t>15 W.G.J.H.M. van Sark, E.A. Alsema, H.M. Junginger , H.H.C. de Moor and G.J. Schaeffer,</t>
  </si>
  <si>
    <t>Accuracy of progress ratios determined from experience curves: the case of crystalline silicon</t>
  </si>
  <si>
    <t>photovoltaic module technology development, Prog. PhotovoIt: Res. Appl. 16 (2008) 441.</t>
  </si>
  <si>
    <t>ECN_Sinke_2008_The solar (r)evolution.pdf</t>
  </si>
  <si>
    <t>http://en.wikipedia.org/wiki/Photovoltaics</t>
  </si>
  <si>
    <t>PVTP SRA IP Introduction draft 03 06 2009 clean.doc</t>
  </si>
  <si>
    <t>Remarks</t>
  </si>
  <si>
    <t>Construction time for solar PV is not country dependent</t>
  </si>
  <si>
    <t>2009_ECN_ET.et.s_a</t>
  </si>
  <si>
    <t>2008_ECN_ET.et.s_b</t>
  </si>
  <si>
    <t>PVPT_20070604_SRA (Complete).pdf</t>
  </si>
  <si>
    <t>2007_PVTP_ET.et.s</t>
  </si>
  <si>
    <t>http://thuis.eneco.nl/energieproducten/energieopwekking/pages/zonnepanelen.aspx</t>
  </si>
  <si>
    <t>* These numbers include installation and VAT. Other costs may apply.</t>
  </si>
  <si>
    <t>** Estimated price. Price varies with length of cable needed.</t>
  </si>
  <si>
    <t>ECN_2008_Onrendabele Top Zon-PV</t>
  </si>
  <si>
    <t>This is an excle file as used by ECN to calculate 'onrendabele top' for solar PV</t>
  </si>
  <si>
    <t>Calculation</t>
  </si>
  <si>
    <t>Residual value after lifetime</t>
  </si>
  <si>
    <t>Technical lifetime</t>
  </si>
  <si>
    <t>Average effective output of nomimal capacity over lifetime</t>
  </si>
  <si>
    <t>NR</t>
  </si>
  <si>
    <t>solar pv panels</t>
  </si>
  <si>
    <t>New</t>
  </si>
  <si>
    <t>6_5</t>
  </si>
  <si>
    <t>http://www.appropedia.org/Review_of_Solar_Levelized_Cost</t>
  </si>
  <si>
    <t>Beste Nick,
Mijn klimaatinstallateur vertelde me zojuist dat door het wegvallen van veel subsidies in Europa en nu overcapciteit is van zonnepaneel productie en dat de prijs van kristallijne (de normale panelen) gedaald is van 2 euro naar 1 euro 25c per Wattpiek (exclusief inverters en installatiekosten).
Met vriendelijke groeten,
John</t>
  </si>
  <si>
    <t>http://corporatenl.eneco.nl/activiteiten/Duurzameprojecten/projecten-Nederland/Pages/Default.aspx</t>
  </si>
  <si>
    <t>Technology category</t>
  </si>
  <si>
    <t>Name</t>
  </si>
  <si>
    <t>Value</t>
  </si>
  <si>
    <t>kW to MW</t>
  </si>
  <si>
    <t xml:space="preserve">5.5.1 Zon-PV </t>
  </si>
  <si>
    <t xml:space="preserve">Bij fotovoltaïsche zonne-energie (hierna: zon-PV) wordt zonlicht direct omgezet in elektriciteit. </t>
  </si>
  <si>
    <t xml:space="preserve">Zon-PV wordt op dit moment kosteneffectief ingezet voor autonome toepassingen, waarbij een </t>
  </si>
  <si>
    <t xml:space="preserve">netaansluiting onevenredig duur zou zijn. Teruglevering van elektriciteit door zogenaamde ‘netgekoppelde systemen’ is nog aanzienlijk duurder dan andere hernieuwbare opties zoals wind en </t>
  </si>
  <si>
    <t xml:space="preserve">biomassa. Op lange termijn echter, heeft zon-PV de potentie om op een kosteneffectieve manier </t>
  </si>
  <si>
    <t xml:space="preserve">in een groot deel van de energievraag te voorzien. Recente studies gaan er vanuit dat in Nederland grote netgekoppelde systemen pas na 2030  concurrerend worden (Janssen et al., 2006). </t>
  </si>
  <si>
    <t xml:space="preserve">Kleine systemen die ‘achter de meter’ het kleinverbuikerstarief krijgen, kunnen wellicht eerder </t>
  </si>
  <si>
    <t>concurreren met andere technieken</t>
  </si>
  <si>
    <t>ECN KEMA_20060901_Technisch-economische  parameters van duurzame elektriciteitsopties in 2008</t>
  </si>
  <si>
    <t xml:space="preserve">Duitsland is de dominante markt. Het eindadvies vorig jaar was op Duitse marktgegevens gebaseerd. De animo voor zon-PV onder de SDE in 2008 was dermate hoog dat nagenoeg het hele budget is beschikt. Het kan dus niet zo zijn dat de kosten in Nederland veel hoger zijn. Bovendien beoogt de SDE voor zon-PV alleen het meest kostenefficiënte potentieel te realiseren.  </t>
  </si>
  <si>
    <t>Installatiekosten zijn te veel gebaseerd op kosten in Duitsland. Nederland is echter duurder wegens gebrek aan schaalvoordelen. De prijsdaling van installatiekosten is minder dan aangenomen. De investeringskosten zijn te laag ingeschat.</t>
  </si>
  <si>
    <t>Er kan snel geleerd worden van de Duitse praktijk. Zie ook het antwoord hierboven</t>
  </si>
  <si>
    <t xml:space="preserve">Het aantal vollasturen zon liggen hoger dan in het conceptadvies wordt aangenomen. Het rapport gaat uit van de kleinste zon-PV-categorie van 0-3,5 kWp, terwijl in de praktijk de regeling begint boven 0,6 kWp.  </t>
  </si>
  <si>
    <t xml:space="preserve">ECN/KEMA is gevraagd advies uit te brengen voor zon-PV-systemen bij consumenten, en grotere systemen. Waar de onder- en bovengrenzen van deze categorieën komen te liggen in de  SDE-regeling, is aan het Ministerie van Economische Zaken. Het grens tussen consumentensystemen en grotere systemen wordt aangenomen te liggen bij de grens van de terugleververgoeding. Voor het advies van ECN/KEMA is alleen het piekvermogen van de referentieinstallaties van belang. Mochten er locaties zijn waar meer dan 850 vollasturen worden gehaald, dan is dat een voordeel voor de producent. </t>
  </si>
  <si>
    <t xml:space="preserve">Het conceptadvies baseert cijfers voor de verwachte prijsontwikkeling en kostprijs sterk op Duitsland. De situatie in Nederland is anders en de kosten zijn hoger.  </t>
  </si>
  <si>
    <t xml:space="preserve"> Er moet subsidie komen voor middelgrote en grote PV-installaties, hier is vraag naar in de markt.</t>
  </si>
  <si>
    <t>Net als in het advies voor 2008/2009, heeft ECN/KEMA de basisbedragen berekend voor systemen tot 100 kWp. Het is aan het Ministerie van Economische Zaken om de grotere categorieen open te stellen.</t>
  </si>
  <si>
    <t>De laagste kostprijs voor zonnestroom kan worden gerealiseerd met vrijeveldinstallaties van grote omvang (&gt; 1 MWp) vanwege schaalvoordelen en voordelig onderhoud. Het wegvallen van de bovengrens voor systeemgrootte en de eis van gebouwgebondenheid, maakt realisatie van dergelijke systemen onder de SDE+ mogelijk. In tegenstelling tot in Duitsland bestaat er in Ne-derland weinig ervaring met de aanleg van niet-dakgebonden zonne-installaties met een omvang van ruim boven de 100 kWp. Om deze reden is de referentie-installatie voor zon-PV ten opzich-te van 2011 niet gewijzigd: er wordt uitgegaan van een dakgebonden systeem van 100 kWp. Daarnaast wordt echter een doorkijk gegeven naar het laagst mogelijk geachte kostenniveau.</t>
  </si>
  <si>
    <t>Voordelige dakgebonden turn key-systemen met een omvang van 50-100 kWp hebben in Neder-land een prijsniveau van ongeveer 2100 €/kWp (alle prijzen verder exclusief BTW). Op grond van de historische groeicurve voor zon-PV kan een leereffect van ongeveer 18% per verdubbe-ling van de productie worden verondersteld. Toepassing van een dergelijk leereffect en een groei van de wereldwijde PV-markt van ongeveer 20% per jaar, leidt tot een inschatting van de investeringskosten voor systemen tot 100 kWp van 1780 €/kWp gedurende de eerste helft van 2013. Dit correspondeert met een basisbedrag van 21,2 €ct/kWh. De technisch-economische pa-rameters zijn samengevat in Tabel 6.37.</t>
  </si>
  <si>
    <t>Op grond van de bovenstaande analyse is het niet waarschijnlijk dat zon-PV-systemen onder de SDE+ 2012 gerealiseerd kunnen worden tegen een kostenniveau van 15 €ct/kWh. Toch kan het voor sommige initiatieven aantrekkelijk zijn om SDE+ aan te vragen. Daarnaast is er voor de kleinzakelijke gebruikersgroep sprake van dat het correctiebedrag afwijkt van de gemiddelde inkoopprijs voor elektriciteit voor de groep. Dit heeft een mogelijke verbetering van de haal-baarheid tot gevolg. Het correctiebedrag voor de categorie zon-PV is gebaseerd op de APXpeak-prijsindex.</t>
  </si>
  <si>
    <t>Hoewel het corresponderende basisbedrag nu boven de 15 €ct/kWh uitkomt, adviseren ECN en KEMA ook in komende jaren het prijsniveau van zon-PV-systemen te monitoren. De prijsont-wikkelingen, mede ten gevolge van (wisselend) internationaal beleid, kunnen volatiel zijn.</t>
  </si>
  <si>
    <t>44-45</t>
  </si>
  <si>
    <t>ECN_201109_Eindadvies basisbedragen voor SDE 2012</t>
  </si>
  <si>
    <t>ZON PV</t>
  </si>
  <si>
    <t>ZONTHERMISH</t>
  </si>
  <si>
    <t>Voor zonthermische toepassingen, zoals bereiding van warm tapwater en zo mogelijk bijver-warming (koppeling met CV), bestaan diverse markten, zoals woningen, flatgebouwen, kan-toorgebouwen en agrarische bedrijven. De benodigde temperatuur van het warme water is 65-80°C. Hier wordt een grote zonneboilerinstallatie, zoals toegepast in de agrarische sector (kalver-mesterij) als referentie gehanteerd. Het collectoroppervlak varieert van 132 tot 165 m2. Het vermogen van de zonneboilerinstallatie wordt geschat op 0,7 kWth/m2. De investeringskosten per kWth lopen uiteen van ca. € 700 tot € 720 per kWth, de vaste O&amp;M kosten van € 4,6 tot € 5,1 per kWth en het aantal vollasturen van 637 tot 693 (functie van grootte van opslagsysteem en de warmtevraag).</t>
  </si>
  <si>
    <t>43-44</t>
  </si>
  <si>
    <t>De referentie zonneboilerinstallatie heeft een collector van 143,5 m2 overeenkomend met 100 kWth en 700 vollasturen. De investeringskosten zijn € 700 per kWth, de vaste O&amp;M-kosten € 5,0 per kWth.</t>
  </si>
  <si>
    <t>http://www.sollandsolar.com/about-solland-en/sunweb-technology-en</t>
  </si>
  <si>
    <t>ECN_20110421_Zonnestroom - trends en kansen</t>
  </si>
  <si>
    <t>Commercieel: kristallijn silicium</t>
  </si>
  <si>
    <t>modulerendementen 13 ~ 19%</t>
  </si>
  <si>
    <t>(kleine laboratoriummodules: tot 23%)</t>
  </si>
  <si>
    <t>Trends: nieuwe cel- en modulearchitecten</t>
  </si>
  <si>
    <t>hoge(re) rendementen</t>
  </si>
  <si>
    <t>Concentratortechnologie</t>
  </si>
  <si>
    <t>ideale toepassingsvorm voor dure (per m2) super-hoog-rendementscellen</t>
  </si>
  <si>
    <t>zonvolgsysteem nodig</t>
  </si>
  <si>
    <t>met name geschikt voor 'sunbelt' landen</t>
  </si>
  <si>
    <t>gebruikt direct (d.w.z. niet diffuus) licht:</t>
  </si>
  <si>
    <t>wereldrecord zonnecelrendement: ruim 42% voor een 3-voudig gestapelde cel (Spire, USA)</t>
  </si>
  <si>
    <t>hours a year</t>
  </si>
  <si>
    <r>
      <t>Watt-piek (Wp):</t>
    </r>
    <r>
      <rPr>
        <sz val="10"/>
        <color rgb="FF333333"/>
        <rFont val="Arial"/>
        <family val="2"/>
      </rPr>
      <t> eenheid voor het vermogen van een zonnecel of zonnepaneel. Een Wp opgesteld zonnestroomvermogen levert in Nederland jaarlijks ongeveer 0,85 kWh zonnestroom.</t>
    </r>
  </si>
  <si>
    <r>
      <t>Specifieke opbrengst: </t>
    </r>
    <r>
      <rPr>
        <sz val="10"/>
        <color rgb="FF333333"/>
        <rFont val="Arial"/>
        <family val="2"/>
      </rPr>
      <t>kental waarmee het functioneren van een PV systeem kan worden beschreven. Dit getal wordt uitgedrukt in kWh/kWp/jaar, en geeft dus weer wat een geïnstalleerde kiloWatt-piek (kWp) aan zonnestroomvermogen per jaar aan elektrische energie (in kWh) levert. In Nederland levert een gemiddeld systeem dat optimaal is georiënteerd een specifieke opbrengst van ongeveer 800 kWh/kWp/jaar.</t>
    </r>
  </si>
  <si>
    <r>
      <t>Opbrengstfactor (performance ratio): </t>
    </r>
    <r>
      <rPr>
        <sz val="10"/>
        <color rgb="FF333333"/>
        <rFont val="Arial"/>
        <family val="2"/>
      </rPr>
      <t>de verhouding tussen de werkelijke opbrengst van het PV systeem en het theoretisch maximum van de zonnepanelen. Het verschil tussen werkelijke en theoretische opbrengst wordt veroorzaakt door verliezen in de omvormer, de kabels en nog een aantal factoren. De opbrengstfactor voor netgekoppelde PV systemen ligt momenteel tussen de 0,7 en 0,8.</t>
    </r>
  </si>
  <si>
    <r>
      <t>Multikristallijn:</t>
    </r>
    <r>
      <rPr>
        <sz val="10"/>
        <color rgb="FF333333"/>
        <rFont val="Arial"/>
        <family val="2"/>
      </rPr>
      <t> met onderbroken kristalstructuur. Herkenbaar aan meestal een blauwe kleur en oplichtende kristal-elementjes onder verschillende belichtingshoeken. Ook wel ‘polykristallijn’ genoemd</t>
    </r>
  </si>
  <si>
    <r>
      <t>Monokristallijn: </t>
    </r>
    <r>
      <rPr>
        <sz val="10"/>
        <color rgb="FF333333"/>
        <rFont val="Arial"/>
        <family val="2"/>
      </rPr>
      <t>met ononderbroken kristalstructuur.</t>
    </r>
  </si>
  <si>
    <r>
      <t>Instraling: </t>
    </r>
    <r>
      <rPr>
        <sz val="10"/>
        <color rgb="FF333333"/>
        <rFont val="Arial"/>
        <family val="2"/>
      </rPr>
      <t>het vermogen dat op een bepaald moment geleverd wordt door de zon, uitgedrukt in Watt per vierkante meter (W/m2).</t>
    </r>
  </si>
  <si>
    <r>
      <t>Halfgeleider: </t>
    </r>
    <r>
      <rPr>
        <sz val="10"/>
        <color rgb="FF333333"/>
        <rFont val="Arial"/>
        <family val="2"/>
      </rPr>
      <t>materiaal dat alleen onder bepaalde omstandigheden stroom geleidt, bijvoorbeeld wanneer er licht op valt. Silicium is een halfgeleider.</t>
    </r>
  </si>
  <si>
    <r>
      <t>Balance of system (BOS):</t>
    </r>
    <r>
      <rPr>
        <sz val="10"/>
        <color rgb="FF333333"/>
        <rFont val="Arial"/>
        <family val="2"/>
      </rPr>
      <t> alle onderdelen van het PV systeem behalve de zonnepanelen, zoals ondersteuningsconstructie, koppelkasten, elektrische bekabeling, omvormers, installatiekosten etc.</t>
    </r>
  </si>
  <si>
    <t>http://www.advisolar.nl/Frontpage/glossary-of-solar-terms.html</t>
  </si>
  <si>
    <t>Capacity/yield</t>
  </si>
  <si>
    <t>Other</t>
  </si>
  <si>
    <t>Weighted average cost of capital (WACC)</t>
  </si>
  <si>
    <t>EURO/MWh</t>
  </si>
  <si>
    <t>EURO/MW</t>
  </si>
  <si>
    <t>Old ETM</t>
  </si>
  <si>
    <t>New ETM</t>
  </si>
  <si>
    <r>
      <t>Piekvermogen:</t>
    </r>
    <r>
      <rPr>
        <sz val="10"/>
        <color rgb="FF333333"/>
        <rFont val="Arial"/>
        <family val="2"/>
      </rPr>
      <t> vermogen van een zonnepaneel of PV systeem, uitgedrukt in Watt-piek, gespecificeerd onder standaard testcondities.</t>
    </r>
  </si>
  <si>
    <r>
      <t>Standaard testcondities (STC): </t>
    </r>
    <r>
      <rPr>
        <sz val="10"/>
        <color rgb="FF333333"/>
        <rFont val="Arial"/>
        <family val="2"/>
      </rPr>
      <t>omstandigheden waaronder een zonnepaneel zijn gespecificeerde piekvermogen levert: zonnespectrum AM1.5 (blauwe hemel), instraling van 1000 W/m2 en een celtemperatuur van 25°C.</t>
    </r>
  </si>
  <si>
    <r>
      <t>STC-vermogen: </t>
    </r>
    <r>
      <rPr>
        <sz val="10"/>
        <color rgb="FF333333"/>
        <rFont val="Arial"/>
        <family val="2"/>
      </rPr>
      <t>piekvermogen van een zonnepaneel onder standaard testcondities.</t>
    </r>
  </si>
  <si>
    <t>Module price</t>
  </si>
  <si>
    <t>BoS price</t>
  </si>
  <si>
    <t>EURO/Wp</t>
  </si>
  <si>
    <t>Investment cost</t>
  </si>
  <si>
    <t>Turn-key price</t>
  </si>
  <si>
    <t>Capacity</t>
  </si>
  <si>
    <t>PV 100 kW</t>
  </si>
  <si>
    <t>O&amp;M</t>
  </si>
  <si>
    <t>y</t>
  </si>
  <si>
    <t>Discount rate</t>
  </si>
  <si>
    <t>2.1. What is photovoltaic solar energy?</t>
  </si>
  <si>
    <t>Photovoltaics (PV) is the direct conversion of sunlight into electricity. It is a very elegant process to generate</t>
  </si>
  <si>
    <t>environmentally-friendly, renewable electricity. PV technology is suited to a broad range of applications</t>
  </si>
  <si>
    <t>due to its modular nature and emission-free, silent operation, and can contribute substantially to our future</t>
  </si>
  <si>
    <t>electrical energy needs. Although the photovoltaic effect was first observed in the 19th century, it was not</t>
  </si>
  <si>
    <t>until the 1950s and 1960s that solar cells found practical use as electricity generators, a development</t>
  </si>
  <si>
    <t>that came about through early silicon semiconductor technology for electronic applications. Today, a</t>
  </si>
  <si>
    <t>range of PV technologies, using different materials, device structures and manufacturing processes, is</t>
  </si>
  <si>
    <t>available on the market and under development in laboratories.</t>
  </si>
  <si>
    <t>Complete PV systems consist of two basic elements: modules (also referred to as panels), which contain</t>
  </si>
  <si>
    <t>solar cells, and the “Balance-of-System” (“BoS”). The BoS mainly comprises electronic components,</t>
  </si>
  <si>
    <t>cabling, support structures and, if applicable, electricity storage, optics and sun trackers.</t>
  </si>
  <si>
    <r>
      <t>Module:</t>
    </r>
    <r>
      <rPr>
        <sz val="10"/>
        <color rgb="FF333333"/>
        <rFont val="Arial"/>
        <family val="2"/>
      </rPr>
      <t> zonnepaneel</t>
    </r>
  </si>
  <si>
    <t>A recent study carried out by the European Photovoltaic Industry Association (EPIA), with</t>
  </si>
  <si>
    <t>support from strategic consulting firm A.T. Kearney and based on an extensive analysis of five EU markets</t>
  </si>
  <si>
    <t>(Germany, France, Italy, United Kingdom and Spain), has considered how rapidly PV will become more</t>
  </si>
  <si>
    <t>cost-effective in the coming years. The study concludes that, under the right policy and market conditions,</t>
  </si>
  <si>
    <t>PV can be competitive with grid supplied electricity in some markets as early as 2013 and across all</t>
  </si>
  <si>
    <t>market segments in the EU by 2020. Moreover, PV electricity is today already a notable alternative to</t>
  </si>
  <si>
    <t>diesel generators in stand-alone applications (especially in areas with significant hours of sunlight). As</t>
  </si>
  <si>
    <t>a result of the expected significant reduction in PV system prices, PV will be able to fulfil its potential as</t>
  </si>
  <si>
    <t>a major source of the world’s electricity generation [EPIA 2011a].</t>
  </si>
  <si>
    <t>The current and 2020 values used in Table 1 are consistent with the Key Performance Indicators used</t>
  </si>
  <si>
    <t>for PV in the Solar Europe Industry Initiative and are based on their Case Study 2, a 100 kW commercial</t>
  </si>
  <si>
    <t>roof system in Italy. For clarity, we have chosen to use the figures for a specific reference system to</t>
  </si>
  <si>
    <t>define the targets. However, it is acknowledged that prices and generation cost values for PV systems</t>
  </si>
  <si>
    <t>in Europe cover quite a large range. The range in system prices reflects differences in the prices of the</t>
  </si>
  <si>
    <t>components of a PV system, as well as in the cost of installation. Moreover, the price differs depending</t>
  </si>
  <si>
    <t>on the market segment / type of application (residential, commercial, industrial and utility-scale).</t>
  </si>
  <si>
    <t>For the values in 2030 and beyond, longer system lifetimes and improvements in performance ratio</t>
  </si>
  <si>
    <t>are assumed.</t>
  </si>
  <si>
    <t>will result in a different electricity generation cost for the same system capital cost.</t>
  </si>
  <si>
    <t>In addtion, differences in irradiation levels and other operating and financial conditions for different locations</t>
  </si>
  <si>
    <t>China has an industrial strategy geared towards building up a highly competitive PV industry. Manufacturers</t>
  </si>
  <si>
    <t>in China are often vertically integrated, some across the whole value chain from silicon feedstock</t>
  </si>
  <si>
    <t>to complete systems, including distribution houses for holding excess inventory. Given the current difference</t>
  </si>
  <si>
    <t>in investment strategies in Europe and China, it is likely that China will remain the dominant</t>
  </si>
  <si>
    <t>module manufacturing region in the near future and other regions such as the Philippines and India</t>
  </si>
  <si>
    <t>may also be strong in PV module production. History has shown, however, that regional dominance</t>
  </si>
  <si>
    <t>tends to shift as markets develop and this trend does not preclude a strong European PV industry both</t>
  </si>
  <si>
    <t>now and in the future</t>
  </si>
  <si>
    <t>4.2.2. What has happened since 2007?</t>
  </si>
  <si>
    <t>Since the last SRA in 2007 a very strong development of crystalline silicon photovoltaics was observed.</t>
  </si>
  <si>
    <t>Many of these trends were predicted by the first edition of the SRA in 2007, showing the quality of</t>
  </si>
  <si>
    <t>the previous study.</t>
  </si>
  <si>
    <t>most cases, this was achieved by further optimisation of the existing cell structure (screen-printed</t>
  </si>
  <si>
    <t>Al-BSF solar cell).</t>
  </si>
  <si>
    <t>2. Increased production capacity (36 GW / yr in total, with six companies with &gt;1 GW / yr [PHOT</t>
  </si>
  <si>
    <t>2011b] and optimised production sequence and process control has led to lower cost per cell.</t>
  </si>
  <si>
    <t>3. During the time of silicon shortage the price curve remained slightly above the historical price curve.</t>
  </si>
  <si>
    <t>The large increase in production capacity and a return to reasonable silicon prices has moved</t>
  </si>
  <si>
    <t>the price back to and then below historical price curve. This is a combined effect of increased</t>
  </si>
  <si>
    <t>efficiencies and lower production costs (Figure 4).</t>
  </si>
  <si>
    <t>4. Cell thickness was reduced although not as much as expected since silicon feedstock prices returned</t>
  </si>
  <si>
    <t>to a reasonable level (see Figure 5).</t>
  </si>
  <si>
    <t>5. New cell technologies such as selective emitter formation are currently being transferred to industrial</t>
  </si>
  <si>
    <t>production.</t>
  </si>
  <si>
    <t>6. There was important progress on cells in epitaxially grown Si layers with efficiencies between 17%</t>
  </si>
  <si>
    <t>and 19% for different approaches based on monolithic epicells on highly doped Si-substrates or</t>
  </si>
  <si>
    <t>lifted-off epitaxially grown Si-foils.</t>
  </si>
  <si>
    <r>
      <rPr>
        <b/>
        <sz val="10"/>
        <color theme="1"/>
        <rFont val="Arial"/>
        <family val="2"/>
      </rPr>
      <t>1. The efficiency of cells increased by about 1% absolute for mono- and multi-crystalline silicon.</t>
    </r>
    <r>
      <rPr>
        <sz val="10"/>
        <color theme="1"/>
        <rFont val="Arial"/>
        <family val="2"/>
      </rPr>
      <t xml:space="preserve"> In</t>
    </r>
  </si>
  <si>
    <t>and have always been a focus for technological development. Increasing the efficiency of the solar</t>
  </si>
  <si>
    <t>cells and the power density of the modules, together with the reduction of the specific consumption of</t>
  </si>
  <si>
    <t>silicon, are the main paths to cost reduction. An increase of 1% in efficiency alone is able to reduce</t>
  </si>
  <si>
    <t>the costs per W by 5-7%.</t>
  </si>
  <si>
    <t>Cell and module efficiencies have a direct impact on the overall EURO/ W cost (and price) of a PV module</t>
  </si>
  <si>
    <t>Commercial module efficiency values (defining efficiency on the basis of the total outer dimensions) are</t>
  </si>
  <si>
    <t>in the range of 13-16% for screen-printed cells and over 17% and 19% for the best performing multi- or</t>
  </si>
  <si>
    <t>monocrystalline cells, respectively. Device designs capable of achieving module efficiencies of over</t>
  </si>
  <si>
    <t>18% for multicrystalline silicon and over 20% for monocrystalline silicon are expected to be achieved at</t>
  </si>
  <si>
    <t>production scale in the short to medium term.</t>
  </si>
  <si>
    <t>The investment for setting up a manufacturing line also has to be considered for further cost reduction</t>
  </si>
  <si>
    <t>since depreciation accounts for about a quarter of the total manufacturing costs. Currently the total capex</t>
  </si>
  <si>
    <t>by about 50% in the next five years. Investment in modern, more effficient production technology will</t>
  </si>
  <si>
    <t>save energy and raw materials.</t>
  </si>
  <si>
    <t>Used in calculations?</t>
  </si>
  <si>
    <t>Finished</t>
  </si>
  <si>
    <t>Incl BTW</t>
  </si>
  <si>
    <t>Vollasturen</t>
  </si>
  <si>
    <t>h</t>
  </si>
  <si>
    <t>Variable O&amp;M</t>
  </si>
  <si>
    <r>
      <t xml:space="preserve">De </t>
    </r>
    <r>
      <rPr>
        <i/>
        <sz val="10"/>
        <color theme="1"/>
        <rFont val="Arial"/>
        <family val="2"/>
      </rPr>
      <t>huidige factory gate-prijzen</t>
    </r>
    <r>
      <rPr>
        <sz val="10"/>
        <color theme="1"/>
        <rFont val="Arial"/>
        <family val="2"/>
      </rPr>
      <t xml:space="preserve"> en Duitse spotmarktprijzen voor Aziatische mono- en multikris-tallijne zonnepanelen liggen rond de 1250 €/kWp (Photon International, 2011). Op grond hiervan is een ondergrens voor systeemprijzen van ongeveer 1850 €/kWp te verwachten. De Duitse feed-intarieven voor systemen van meer dan 1 MWp en vrije-veldinstallaties staan voor dergelijke investeringskosten een bescheiden rendement toe. Uitgaande van een dergelijk niveau van investeringskosten en een groeicurve met de hierboven genoemde parameters resulteert in een minimum systeemprijs van 1575 €/kWp eind 2013. Dit zou corresponderen met een basisbedrag van ongeveer 19 €ct/kWh.</t>
    </r>
  </si>
  <si>
    <t>Yes</t>
  </si>
  <si>
    <t>No, lack data.</t>
  </si>
  <si>
    <r>
      <t xml:space="preserve">The BoS </t>
    </r>
    <r>
      <rPr>
        <sz val="10"/>
        <rFont val="Arial"/>
        <family val="2"/>
      </rPr>
      <t>costs</t>
    </r>
    <r>
      <rPr>
        <sz val="10"/>
        <rFont val="Lettertype hoofdtekst"/>
        <family val="2"/>
      </rPr>
      <t xml:space="preserve"> also include labor costs for turn-key installation</t>
    </r>
  </si>
  <si>
    <t>Wetser_2011007_The introduction of large scale solar energy in Wageningen</t>
  </si>
  <si>
    <t>3.1.3 Efficiencies &amp; Costs</t>
  </si>
  <si>
    <t>The efficiency of a PV cell is the ratio of energy from the sun that is converted into electricity. The efficiency is used to compare the performances of different PV cells. The efficiency depends on the spectrum and intensity of the sunlight and the physical properties (among others the reflection, temperature and band gap) of the PV cell. Since the introduction of PV cells, the efficiency improved continuously. Figure 11 is an overview of the laboratory scale efficiencies of different PV cell technologies throughout the years. The new emerging technologies have the lowest efficiency. The highest efficiencies are achieved by the multi junction concentrators and by the single junction gallium arsenide PV cells, these cell are not taken into account is this research, because of the type of the concentrator PV cell (not flat plate) and the high costs of a gallium arsenide PV cell.</t>
  </si>
  <si>
    <t>Figure 12 shows the historical development and expected future trends of utility prices and PV generation costs. The upper part of the PV generation curve represents northern European countries as the Netherlands, with an average of 900 hours of sun per year. The lower part represents the southern European countries, with an average of 1800 hours of sun per year. The PV generation costs are compared to the bulk and peak power utility electricity prices. Currently, in the Netherlands the generation of electricity from PV panels costs approximately 0.32 €/kWh. The price is decreasing and it is expected that in 2020 electricity from PV panels can compete with peak power electricity prices. Before 2030, it is expected that PV panels can even compete with bulk power electricity prices.</t>
  </si>
  <si>
    <t>http://www.milieucentraal.nl/zonnepanelen</t>
  </si>
  <si>
    <t>Een silicium zonnesysteem met een vermogen van 1.000 watt-piek (8 m2 panelen) levert in Nederland jaarlijks 700 tot 900 kWh op. Dat bespaart 155 tot 200 euro per jaar aan elektriciteitskosten (prijspeil 2011). De kosten van zo'n zonnesysteem ligt op ongeveer 3.000 euro (inclusief installatie), maar de prijzen dalen hard: vraag daarom meerdere offertes aan, voor actuele prijzen en goede prijs-kwaliteit-vergelijking.</t>
  </si>
  <si>
    <t>Onderhoud</t>
  </si>
  <si>
    <t>Zonnepanelen vragen nauwelijks onderhoud. Het is voldoende om eens per jaar te (laten) controleren of alle onderdelen goed werken, en of de panelen nog goed vast zitten. Sommige systemen geven zelf aan wanneer een paneel niet goed functioneert. Er zijn systemen die u aan kunt sluiten op uw computer.</t>
  </si>
  <si>
    <t>Vogelpoep, bladeren en ander vuil spoelt met de regen van de panelen. Een jaarlijkse reiniging is alleen nodig als de panelen staan opgesteld nabij een spoor, drukke snelwegen of onder de rook van zware industrie.</t>
  </si>
  <si>
    <t>Watt? Watt-piek!</t>
  </si>
  <si>
    <t>Net als bij alle elektrische apparaten staat ook het vermogen van zonnepanelen uitgedrukt in watt. De productie van stroom is echter nooit gelijk doordat de hoeveelheid zonlicht steeds verandert. Bij zonnepanelen staat daarom het maximale vermogen aangegeven: watt-piek (Wp). In een testomgeving met onveranderlijke omstandigheden voor licht en temperatuur (Standaard Test Condities) is de Wp vastgesteld.</t>
  </si>
  <si>
    <t>Bij het berekenen van de werkelijke opbrengst, gebruiken installateurs tabellen om de waarden voor Nederlandse omstandigheden te combineren met de hellingshoek en windrichting van het paneel.</t>
  </si>
  <si>
    <t>kW to W</t>
  </si>
  <si>
    <t>PVPT_201109_A strategic research agenda for photovoltaic solar energy technology</t>
  </si>
  <si>
    <t>PVPT_2011</t>
  </si>
  <si>
    <t>W to MW</t>
  </si>
  <si>
    <t>per W of annual module production capacity is around 2 EURO  and it is expected that this can be reduced</t>
  </si>
  <si>
    <t>DECC_20110501_Costs of low-carbon generation technologies</t>
  </si>
  <si>
    <t>Solar modules generate Direct Current (DC) electricity, which needs to be converted into Alternating</t>
  </si>
  <si>
    <t>Current (AC) before it can be fed into the electricity grid and used in our homes and businesses8. The</t>
  </si>
  <si>
    <t>device used to convert DC to AC is called an inverter and thus the two key components of PV generation</t>
  </si>
  <si>
    <t>are both the modules and the inverter.</t>
  </si>
  <si>
    <t>3_7</t>
  </si>
  <si>
    <t>Photovoltaic systems were reported to have declined 30% between 1998 and 2008 according to a study by</t>
  </si>
  <si>
    <t>Lawrence Berkerley National Laboratory (2009), which covered 16,000 PV installations in the US. The</t>
  </si>
  <si>
    <t>downward trend in prices is predicted to continue.</t>
  </si>
  <si>
    <t>Thus for this modelling exercise we will consider only fixed mounted systems.</t>
  </si>
  <si>
    <t>There are two key types of semiconductor material used to make solar cells, which can be defined as thinfilm</t>
  </si>
  <si>
    <t>and crystalline. Crystalline cells are made from solid crystals of silicon and were the first type of PV</t>
  </si>
  <si>
    <t>technology to be widely commercialised. Efficiencies of 17-19% have been reached, which exceeds</t>
  </si>
  <si>
    <t>current efficiencies from thin film. Crystalline PV has the additional advantage that it does not degrade</t>
  </si>
  <si>
    <t>significantly over time and for these reasons it has dominated the solar PV market up until around 2005 but</t>
  </si>
  <si>
    <t>it is a bulky material and further significant cost reductions in these basic material costs are unlikely.</t>
  </si>
  <si>
    <t>3_8</t>
  </si>
  <si>
    <t>In the UK, the feed-in tariff for renewables has been targeted at increasing domestic production of energy and thus, for capex estimations
we have considered a typical system size of 2.5kWp using crystalline modules with an efficiency of circa 14% and a single phase string inverter. These technologies are typical of UK residential installations. The modules will be roof- mounted using aluminium rails and roof hooks.</t>
  </si>
  <si>
    <t>3_11</t>
  </si>
  <si>
    <t>KWp</t>
  </si>
  <si>
    <t>Efficiency</t>
  </si>
  <si>
    <r>
      <rPr>
        <sz val="10"/>
        <color theme="1"/>
        <rFont val="Calibri"/>
        <family val="2"/>
      </rPr>
      <t>£</t>
    </r>
    <r>
      <rPr>
        <sz val="10"/>
        <color theme="1"/>
        <rFont val="Arial"/>
        <family val="2"/>
      </rPr>
      <t>/kW</t>
    </r>
  </si>
  <si>
    <t>BoP</t>
  </si>
  <si>
    <t>Modules</t>
  </si>
  <si>
    <t>Inverters</t>
  </si>
  <si>
    <t>Installation</t>
  </si>
  <si>
    <t>Project development</t>
  </si>
  <si>
    <t>Total</t>
  </si>
  <si>
    <t>Crystalline silicon solar technology was the first type of PV technology to be widely commercialised and is a</t>
  </si>
  <si>
    <t>proven technology with a 30 year track record. The photovoltaic material is a wafer thin layer of either a</t>
  </si>
  <si>
    <t>single crystal of silicon (mono-crystalline) or of a collection of crystals (poly-crystalline). Monocrystalline is</t>
  </si>
  <si>
    <t>the more expensive of the two but has the advantage of higher energy conversion efficiencies and has</t>
  </si>
  <si>
    <t>been selected for developing our representative case because it is commonly used in domestic PV</t>
  </si>
  <si>
    <t>installations.</t>
  </si>
  <si>
    <t>3_14</t>
  </si>
  <si>
    <t>Monocrystalline PV has been shown to achieve module efficiencies of 15-19% and industry is targeting</t>
  </si>
  <si>
    <t>module efficiency improvements of up to 25% over the coming decades.</t>
  </si>
  <si>
    <t>New manufacturing capacity that began coming on-line in 2008 has led to very large reductions in PV cost</t>
  </si>
  <si>
    <t>and has had an unsettling effect on the market as project developers delay their projects in order to benefit</t>
  </si>
  <si>
    <t>from even lower future PV prices. Indeed, the supply market is perhaps oversubscribed at present, which</t>
  </si>
  <si>
    <t>has led to the large price falls. The ramp up in production capacity of module manufacturing has lead to a</t>
  </si>
  <si>
    <t>reduction in the unit production cost of crystalline modules and a costs of crystalline PV as low as $1/Wp</t>
  </si>
  <si>
    <t>are reported to be imminent.</t>
  </si>
  <si>
    <t>3_15</t>
  </si>
  <si>
    <t>Solar PV Crystalline – Roof</t>
  </si>
  <si>
    <t>Fixed O&amp;M 0,5% of EPC costs</t>
  </si>
  <si>
    <t>6_2</t>
  </si>
  <si>
    <t>Lifetime 20 years</t>
  </si>
  <si>
    <t>6_3</t>
  </si>
  <si>
    <t>Variable O&amp;M are zero</t>
  </si>
  <si>
    <t>In de pilot die deze zomer uitgevoerd gaat worden, plaatst advies- en installatiebedrijf De Zonnefabriek zonnepanelen bij 500 Greenchoice-klanten. Daartoe benaderde de leverancier voor het weekend 5.000 bestaande klanten per e-mail. "En we zitten nu al op 400 deelnemers", zegt Algra. Om het project betaalbaar te houden, zijn die eerste 500 installaties gestandaardiseerd: alle klanten krijgen 8 of 10 panelen die gemiddeld 1.950 kWh per jaar aan stroom opwekken. Wie de zonnepanelen op zijn dak laat leggen, betaalt voor de zonnestroom die hij zelf gebruikt EUR 0,23 per kWh. Die prijs wordt voor 20 jaar vastgelegd. De niet-gebruikte stroom gaat het net op. De pilot moet onder meer duidelijk maken of het financieel en technisch haalbaar is om in de toekomst meer maatwerk te leveren.</t>
  </si>
  <si>
    <t>Fixed O&amp;M</t>
  </si>
  <si>
    <t>Greenchoice: interesse voor zonnepanelen zonder investeringskosten is enorm</t>
  </si>
  <si>
    <t>http://www.energeia.nl/news.php?ID=45751</t>
  </si>
  <si>
    <t>Greenchoice is voor het project een initiële investering van EUR 8.000 per installatie kwijt, oftewel EUR 4 mln voor de 500 huishoudens in de pilot. Voor het proefproject levert de stichting Doen een bijdrage van "ruim EUR 200.000", zegt Algra. De bijdrage van deze stichting, die vanuit de Postcode Loterij maatschappelijk waardevolle projecten financiert, is volgens Algra nodig als aanjager. "De pilot heeft dat nog nodig, maar als de afname groter wordt, kan het ook zonder subsidie rendabel zijn." In de pilot blijft het sowieso bij 500 daken, zegt Algra, ook als de interesse groter blijkt te zijn. "We hebben op dit moment de capaciteit om de installatie bij 500 klanten aan te kunnen. We willen dat ook snel gedaan hebben, liefst voor de zomer."</t>
  </si>
  <si>
    <t>http://www.energeia.nl/news.php?ID=47625</t>
  </si>
  <si>
    <r>
      <t>ARNHEM (Energeia)</t>
    </r>
    <r>
      <rPr>
        <sz val="10"/>
        <color rgb="FF000000"/>
        <rFont val="Arial"/>
        <family val="2"/>
      </rPr>
      <t> - Consumenten zijn inmiddels minder geld kwijt aan hun stroomkosten als ze zonnepanelen op hun dak leggen dan wanneer ze stroom bij een leverancier afnemen. Dat komt omdat de kosten van systemen harder zijn gedaald dan was verwacht. Tot die conclusie komt een consortium van bedrijven, overheden en kennisinstituten. Zij turven echter dertien barrières die belemmeren dat huishoudens de stap naar zonne-energie durven te maken. Om zoveel mogelijk mensen aan de zonnesystemen te krijgen, hebben zij een actieplan opgesteld om die belemmeringen te tackelen.</t>
    </r>
  </si>
  <si>
    <t>Nederlandse consument kan massaal aan zon-PV dankzij prijsdaling panelen'</t>
  </si>
  <si>
    <t>Eind 2010 lag er in Nederland voor 100 MW aan geïnstalleerd zonvermogen, maar per 2020 kan dat opgelopen zijn tot 4.000 MW. Daar is een groep van vijftien partijen van overtuigd. Het gaat om netwerkbedrijven Alliander en Enexis, platform Energy Valley, onderzoeks- en kennisinstituten Kema, ECN, gemeente Amsterdam, stadsregio Arnhem en Nijmegen, chemievereniging KNCV, chemieconcern DSM en bedrijven als IBC Solar, Mastervolt, NXP, Solen Energy en Scheuten Solar. Zij hebben berekend dat het inmiddels voor Nederlandse huishoudens financieel interessanter is om een zonsysteem op hun dak te plaatsen dan stroom van een leverancier af te nemen -en dat zonder subsidie nodig te hebben.</t>
  </si>
  <si>
    <t>"Een doorbraak", zegt teammanager New Energy Technologies Theo Bosma van Kema opgewonden. Door de "sterke kwaliteitsverbetering" die er de afgelopen jaren heeft plaatsgevonden in de markt voor zonnepanelen voor particulier gebruik, kan de gemiddelde Nederlandse consument inmiddels voor 20 cent per kWh zijn eigen stroom opwekken, dus enkele centen goedkoper dan er momenteel bij leveranciers moet worden betaald. Behalve dat systemen een hoger rendement hebben gekregen, zijn de prijzen in die panelenmarkt bovendien flink gedaald. "Die dalingen zijn sneller gegaan dan iedereen had voorspeld", aldus Bosma. Dat stroomprijzen stijgen helpt huishoudens ook mee om een business case te maken, maar vooral die prijsdalingen zijn er debet aan dat particuliere zonsystemen inmiddels geen subsidie meer nodig hebben, benadrukt Bosma.</t>
  </si>
  <si>
    <t>Over tien jaar kost het opwekken van duurzame elektriciteit amper meer dan stroom uit fossiele brandstoffen zoals kolen en gas. Dit terwijl doorgaans wordt verondersteld dat fossiele energie stukken goedkoper is dan die uit windenergie of waterkracht.
Dat schrijft de European Climate Foundation, een denktank voor klimaatbeleid, in een rapport dat vandaag wordt gepubliceerd. Aan het rapport werkten onder meer de adviesbureaus Kema en McKinsey mee.
In het rapport zijn twee scenario's onderzocht voor de Europese elektriciteitsvoorziening tot 2030: een waarbij tegen die tijd 50 procent van alle stroom wordt opgewekt via duurzame bronnen, en een waarbij deze bronnen 60 procent van alle stroom leveren. Wat betreft de kosten blijken de twee scenario's nauwelijks van elkaar te verschillen. Wind- en zonne-energie vragen meer investeringen vooraf, vergeleken met kolen- en gascentrales. Maar als de zonnepanelen en de windturbines er eenmaal staan, zijn de kosten verder relatief laag. Wind en zon zijn gratis. Voor kolen- en gascentrales moet voortdurend brandstof worden ingekocht. Dat zorgt voor hogere operationele kosten. Verder zal de uitstoot van CO2 duurder worden doordat het klimaatbeleid wordt aangescherpt: de prijs van emissierechten gaat omhoog. Dat maakt het exploiteren van kolen- en gascentrales duurder. Doel is dat de elektriciteitssector in 2030 circa 60 procent minder CO2 uitstoot dan in 1990. Om de honderden miljarden euro's aan benodigde investeringen in duurzame energie uit te lokken, zou de Europese Commissie haar beleid moeten aanpassen, aldus het rapport. Een van de voorstellen luidt dat institutionele beleggers, zoals pensioenfondsen, een grotere rol moeten krijgen in de elektriciteitssector.</t>
  </si>
  <si>
    <t>Duurzame energie over 10 jaar amper duurder dan gewone stroom</t>
  </si>
  <si>
    <t>NRC Handelsblad_20111107_Duuurzame energie over 10 jaar amper duurder dan gewone stroom</t>
  </si>
  <si>
    <t>http://www.zonnestroomopbrengst.eu</t>
  </si>
  <si>
    <t>Ø-kWh/kWp per systeem/per jaar alle data</t>
  </si>
  <si>
    <t>Ø-kWh/kWp per systeem/per jaar gecorrigeerde data</t>
  </si>
  <si>
    <t>kWhkWp</t>
  </si>
  <si>
    <t>Nederland</t>
  </si>
  <si>
    <t>vermogen</t>
  </si>
  <si>
    <t>Aantal</t>
  </si>
  <si>
    <t>opbrengst</t>
  </si>
  <si>
    <t>kWh</t>
  </si>
  <si>
    <t>kWp</t>
  </si>
  <si>
    <t>#</t>
  </si>
  <si>
    <t>Er zijn veel gebruikers die zich in de loop van het jaar aanmelden, of ook hun data slechts aarzelend of met vertraging van enkele maanden ingeven. Deze gegevens worden onder „gecorrigeerde gegevens“ niet opgenomen. De gecorrigeerde gegevens bevatten enkel de opbrengsten van Januari tot de aktuele maand.</t>
  </si>
  <si>
    <t>Vele gebruikers vragen zich af wat „bereinigte Daten“ (gecorrigeerde gegevens) betekent:?</t>
  </si>
  <si>
    <t>Uitzondering</t>
  </si>
  <si>
    <t>De huidige maand wordt niet opgenomen in de gegevens. Vele gebruikers brengen hun opbrengsten enkel in op het einde van de maand of bij het begin van de volgende maand. Om correcte gegevens ter beschikking te kunnen stellen, wordt de huidige maand niet meegeteld.</t>
  </si>
  <si>
    <t>De PV-databank werd aangemaakt, zodat werkelijk alle eigenaars van PV-installaties, een overzicht hebben van de opbrengsten van hun installatie. Onze databank is weliswaar nog niet de grootste, maar waarschijnlijk de meest omvangrijkste PV-databank van de wereld. En we zullen in de toekomst nog veel tijd en geld investeren, om hieruit het grootste data-archief te bouwen. - Elke PV-eigenaar kan zijn eigen opbrengsten manueel ingeven en die op die manier permanent bewaren. Er zijn geen hulpmiddelen noch specifieke kennis nodig. U volgt gewoon het menu en de uitleg. - De databank in zijn huidige versie, is voor absoluut iedereen volledig gratis. - Elke installatie kan met elke andere installatie vergeleken worden. Enkel op die manier ziet u bij welke opbrengsten uw installatie zich bevindt. Om de vergelijking waar mogelijk correct te hebben, hebben we een bijkomende filtermogelijkheid ingebouwd. - Sinds oktober 2007, kan men de data-import ook automatiseren. - U biedt niet alleen uzelf maar ook anderen, de mogelijkheid om na te denken over PV. - Meedoen brengt voor iedereen wat op. U kunt niks verliezen, enkel winnen. In het aller-slechtste geval, helpt u andere mensen correcte beslissingen te nemen.</t>
  </si>
  <si>
    <t>CBS</t>
  </si>
  <si>
    <t xml:space="preserve">Zowel de elektriciteitsproductie van, als het geïnstalleerd vermogen voor zonnestroom is het </t>
  </si>
  <si>
    <t xml:space="preserve">afgelopen jaar flink toegenomen. Het bijgeplaatste vermogen is in Nederland in 2010, mede als </t>
  </si>
  <si>
    <t xml:space="preserve">gevolg van de in 2008 van start gegane SDE (Stimuleringsregeling Duurzame Energie), gestegen. </t>
  </si>
  <si>
    <t>In 2010 werd er ruim 20 MW bijgeplaatst. Dat is bijna het dubbele van het jaar daarvoor.</t>
  </si>
  <si>
    <t xml:space="preserve">De totale bijdrage van zonnestroom aan de hernieuwbare energie in Nederland is ongeveer 0,3 </t>
  </si>
  <si>
    <t xml:space="preserve">procent. Zonnestroom draagt voor bijna 0,5 procent bij aan de in Nederland hernieuwbaar </t>
  </si>
  <si>
    <t>geproduceerde elektriciteit</t>
  </si>
  <si>
    <t xml:space="preserve">De prijzen van zonnepanelen zijn de laatste paar jaar aanzienlijk gedaald doordat producenten </t>
  </si>
  <si>
    <t xml:space="preserve">erin geslaagd zijn om hun kosten omlaag te brengen. Daar komt bij dat er de laatste jaren </t>
  </si>
  <si>
    <t xml:space="preserve">ook veel relatief goedkope zonnepanelen uit China op de Europese markt komen. Van de </t>
  </si>
  <si>
    <t xml:space="preserve">6 grootste fabrieken voor zonnepanelen op de wereld, staan er inmiddels 4 in China </t>
  </si>
  <si>
    <t>(Observ’ER, 2011b)</t>
  </si>
  <si>
    <t xml:space="preserve">Volgens schattingen van enkele grote leveranciers van zonnepanelen was 50 tot 80 procent </t>
  </si>
  <si>
    <t xml:space="preserve">van de in 2010 op de binnenlandse markt geleverde panelen verbonden aan een SDE-subsidie. </t>
  </si>
  <si>
    <t xml:space="preserve">In grote lijnen komt dat overeen met het feit dat de via SDE registreerde gerealiseerde capaciteit </t>
  </si>
  <si>
    <t xml:space="preserve">van zonnepanelen gelijk is aan ongeveer 60 procent van de door het CBS waargenomen </t>
  </si>
  <si>
    <t>bijgeplaatste capaciteit in 2009 en 2010</t>
  </si>
  <si>
    <t xml:space="preserve">Zonnestroomsystemen worden ingedeeld in drie categorieën: niet aan het net gekoppelde </t>
  </si>
  <si>
    <t xml:space="preserve">(autonome) systemen, netgekoppelde systemen in eigendom van een energiebedrijf en overige </t>
  </si>
  <si>
    <t xml:space="preserve">netgekoppelde systemen. De niet aan het net gekoppelde systemen worden toegepast voor </t>
  </si>
  <si>
    <t xml:space="preserve">kleinschalige toepassingen op plaatsen waar geen aansluiting op het elektriciteitsnet is, zoals </t>
  </si>
  <si>
    <t>tuinhuisjes, jachten, drinkbakken voor vee en boeien op het water</t>
  </si>
  <si>
    <t>CBS_201101_Hernieuwbare energie in Nederland 2010</t>
  </si>
  <si>
    <t>Added</t>
  </si>
  <si>
    <t>Siderea.nl</t>
  </si>
  <si>
    <t>Het rendement van een zonnepaneel is niets anders dan het geleverde vermogen per vierkante meter. Hierdoor nemen panelen met een hoger rendement minder ruimte in beslag. Per vierkante meter neemt de opbrengst dan ook toe (meer vermogen). De opbrengst van een zonnepaneel wordt echter gerelateerd aan het vermogen (kWh/kWp). Een 100Wp paneel met een rendement van 17% zal dan net zoveel energie leveren als een 100Wp paneel van 12%.</t>
  </si>
  <si>
    <t>Zijn zonnepanelen met een hoger rendement beter.</t>
  </si>
  <si>
    <r>
      <rPr>
        <b/>
        <sz val="10"/>
        <color rgb="FF333333"/>
        <rFont val="Arial"/>
        <family val="2"/>
      </rPr>
      <t xml:space="preserve">Worden zonnepanelen voor particulieren nog veel goedkoper             </t>
    </r>
    <r>
      <rPr>
        <sz val="10"/>
        <color rgb="FF333333"/>
        <rFont val="Arial"/>
        <family val="2"/>
      </rPr>
      <t xml:space="preserve">                                                                                                                                                                                    Niet of nauwelijks. De kostprijs van een zonnepaneel rechtstreeks uit de fabriek bedraagt ongeveer €1,00 per Wp (Ja, u hoort het goed). Echter, voor het kopen van zonnepanelen bent u als particulier afhankelijk van een leverancier. Deze leverancier koopt zonnepanelen in bij een groothandel of een tussenpersoon. En omdat zowel de fabriek, als de groothandel, als de leverancier allemaal een winstmarge hanteren wordt het zonnepaneel gaandeweg duurder. Een zonnepaneel kost u op dit moment (2011) zo'n €1,50/Wp incl. BTW. Winstmarges op zonnepanelen liggen ergens rond de 10%.</t>
    </r>
  </si>
  <si>
    <t>Wat betekent STC.</t>
  </si>
  <si>
    <t>Voordat een zonnepaneel de fabriek verlaat wordt bepaald hoe groot het vermogen is. Dat vermogen wordt gemeten onder vooraf gedefinieerde condities. Aangezien een paneel gevoelig is voor straling EN temperatuur is wereldwijd afgesproken het paneelvermogen te meten bij een instraling van 1000W/m2 en een paneeltemperatuur van 25 graden Celsius. We noemen dat 'Standard Test Conditions', afgekort STC.</t>
  </si>
  <si>
    <t>Is er een verband tussen vermogen, rendement en oppervlak van een paneel.</t>
  </si>
  <si>
    <t>Het antwoord is ja. Het verband tussen rendement, oppervlak en vermogen van een zonnepaneel is als volgt : </t>
  </si>
  <si>
    <t>P = A x N x 1000</t>
  </si>
  <si>
    <t>A = P/(1000 x N)</t>
  </si>
  <si>
    <t>N = P/(1000 x A)</t>
  </si>
  <si>
    <t>waarbij geldt,</t>
  </si>
  <si>
    <t>P is het STC vermogen van het paneel in Watt.</t>
  </si>
  <si>
    <t>A is het oppervlak in m2.</t>
  </si>
  <si>
    <t>N is het rendement van het paneel.</t>
  </si>
  <si>
    <t>1000 is de instraling in Watt per m2 waarbij het piek- of STC- vermogen van het paneel bepaald wordt.</t>
  </si>
  <si>
    <t>Een paneel van 100Wp met een rendement van 12% heeft dan een oppervlak van 100/(1000 x 0,12) = 0,83 m2.</t>
  </si>
  <si>
    <t>Een paneel van 120Wp met een rendement van 15% heeft een oppervlak van 120/(1000 x 0,15) = 0,8 m2.</t>
  </si>
  <si>
    <t>Een paneel van 1 m2 met een rendement van 15% heeft een piekvermogen van 150W.</t>
  </si>
  <si>
    <t>Wat kost een inverter.</t>
  </si>
  <si>
    <t>De kosten van een inverter zijn rechtevenredig met het maximale geleverde vermogen. Kleine inverters zijn relatief duurder dan grote inverters. Als vuistregel kun je uitgaan van €400/kW voor inverters groter dan 2kW en €500/kW voor inverters kleiner dan 2kW. Deze richtprijzen zijn inclusief BTW.</t>
  </si>
  <si>
    <t>Hoe groot zijn de verliezen in een inverter.</t>
  </si>
  <si>
    <t>Verliezen in een inverter worden veroorzaakt door de omzetting van gelijkstroom in wisselstroom. Ook de MPP-tracker is altijd 'zoekende' waardoor niet altijd het maximale vermogen uit een paneel gehaald wordt. Al deze electronische handelingen hebben tot gevolg dat er verliezen ontstaan. Die verliezen bedragen tegenwoordig nog slechts enkele procenten. Ook zijn de verliezen niet altijd gelijk maar afhankelijk van het door de inverter geleverde vermogen. Het maximum rendement van moderne inverters ligt tussen de 93% en 98%</t>
  </si>
  <si>
    <t>De kostprijs van zonnestroom voor particulieren is op dit moment LAGER dan stroom van een traditionele energieleverancier. Dat komt vooral omdat de prijzen van zonnepanelen de laatste 2 jaar flink zijn gedaald.
De kostprijs van een kilowattuur (kWh) zonnestroom is gelijk aan de aanschaf- en onderhoudskosten gedeeld door de totale opbrengsten.
Een zonnestroomsysteem koopt u al voor €3,-/Wp (dit is inclusief BTW, installatie- EN onderhoudskosten) en gaat ongeveer 25 jaar mee. De gemiddelde opbrengst zal in veel gevallen 800 kWh/kWp of hoger zijn.
De kostprijs van stroom uit zonnepanelen komt dan uit op 3/(0,8 x 25) = € 0,15 ofwel 15 eurocent per kilowattuur.
De prijs van een kilowattuur stroom betrokken van een energieleverancier (incl. energiebelasting) bedraagt € 0,22 (prijspeil 2011). Daarmee is zonnestroom voor kleinverbruikers op dit moment (2011) flink goedkoper* dan stroom betrokken van een energieleverancier. (grid parity). Bedenk verder dat grijze (fossiele) stroom veel maatschappelijke kosten (o.a. milieuschade) veroorzaakt die niet in de energieprijs verrekend is. Zonnestroom daarentegen is absoluut schoon en veilig.
*u maakt gebruik van de salderingsregeling (art. 31c uit de Electriciteitswet)</t>
  </si>
  <si>
    <t>Hoeveel duurder (of goedkoper) is zonnestroom nou eigenlijk.</t>
  </si>
  <si>
    <t>http://nationalinterest.org/commentary/the-end-the-nuclear-renaissance-6325?page=1</t>
  </si>
  <si>
    <t>Meanwhile, the cost of PV has already fallen well below that of nuclear and is set to fall further. The average retail price of solar cells as monitored by the Solarbuzz group fell from $3.50/watt to $2.43/watt over the course of the year, and a decline to prices below $2.00/watt seems inevitable. For large-scale installations, prices below $1.00/watt are now common. In some locations, PV has reached grid parity, the cost at which it is competitive with coal or gas-fired generation. More generally, it is now evident that, given a carbon price of $50/ton, which would raise the price of coal-fired power by 5c/kWh, solar PV will be cost-competitive in most locations.</t>
  </si>
  <si>
    <t>The declining price of PV has been reflected in rapidly growing installations, totalling about 23 GW in 2011. Although some consolidation is likely in 2012, as firms try to restore profitability, strong growth seems likely to continue for the rest of the decade. Already, by one estimate, total investment in renewables for 2011 exceeded investment in carbon-based electricity generation.</t>
  </si>
  <si>
    <t>The stunning decline in the cost of PV has critical implications for the debate over climate policy. It is now clear that the cost of decarbonizing the economy, and the associated economic disruption, will be far lower than was suggested by previous estimates and even by many recent estimates that use out-of-date cost estimates. In this context, the continued adherence of most U.S. Republicans to conspiracy theories, in which the science of climate change is a cover designed to bring about radical economic and social change, is even more nonsensical than before. Perhaps 2012 will be the year when sanity finally prevails on this issue.</t>
  </si>
  <si>
    <r>
      <t>John Quiggin is the Hinkley Visiting Professor at Johns Hopkins University and an Australian Research Council Federation fellow at the University of Queensland. He is author of </t>
    </r>
    <r>
      <rPr>
        <sz val="10"/>
        <color rgb="FF000000"/>
        <rFont val="Arial"/>
        <family val="2"/>
      </rPr>
      <t>Zombie Economics: How Dead Ideas Still Walk Among Us </t>
    </r>
    <r>
      <rPr>
        <i/>
        <sz val="10"/>
        <color rgb="FF000000"/>
        <rFont val="Arial"/>
        <family val="2"/>
      </rPr>
      <t>(Princeton University Press, 2010).</t>
    </r>
  </si>
  <si>
    <t>For some years, neither of these approaches bore much fruit. Although installations of solar PV grew, the price remained stubbornly high. This was partly because the industry outgrew its low-cost source of polysilicon, taken from offcuts for wafers made for the semiconductor industry. As late as 2009, the average price of modules was above $4.50/watt. Prices began falling thereafter, and by the beginning of 2011 had fallen more than 20 percent.</t>
  </si>
  <si>
    <t>…………………</t>
  </si>
  <si>
    <t>The unexpectedly rapid fall in prices meant that the subsidies embodied in early feed-in tariff schemes were now absurdly generous. Households and firms rushed to take them up, and governments, in response, scrambled to scale back their generosity. The process, along with rapid growth in installations, produced a boom and bust cycle in the industry of which Solyndra (which failed in 2011) was the most famous, but far from the only, casualty.</t>
  </si>
  <si>
    <t>http://www.solarbuzz.com/facts-and-figures/retail-price-environment/module-prices</t>
  </si>
  <si>
    <t>The module cost is around 35-40% of the total installed cost of a solar energy system. Prices are based upon the purchase of a single solar module and are exclusive of sales taxes. Information on volume discounts, factory gate, and PV system pricing is available as part of our consultingservices.</t>
  </si>
  <si>
    <t>A solar system will generate electricity on a cloudy day, though only 10-20% will be captured compared to a sunny day. </t>
  </si>
  <si>
    <t>A solar system’s components depend on whether or not the system is connected to the electricity grid. If it is not connected to the electricity grid, the main parts include the solar module, the battery (for energy storage), the battery regulator (also known as a charge controller), attachment structure and associated connections, and wiring. If it is connected to the electricity grid, the main parts include the solar module, an inverter (which translates direct current power to alternating current), associated wiring, and support structures.</t>
  </si>
  <si>
    <t>Solar energy systems are usually marketed in prices per watt peak. A 1 kilowatt (1,000 watt) peak system will generate nearly 1,000 kilowatt hours per year of energy in cloudy climates (northern Europe, Canada, northern Japan), and up to 2,000 kilowatt hours in sunnier climates (the sunbelt states in the US, Brazil, Mediterranean countries, Africa, India, and Australia).</t>
  </si>
  <si>
    <t>Module outputs</t>
  </si>
  <si>
    <t xml:space="preserve">Componements </t>
  </si>
  <si>
    <t>Solar energy systems can be configured to virtually any power load and sized according to the need. For any module with a defined peak power, the actual amount of electricity in kilowatt hours (kWh) depends mainly on the amount of sunlight it receives. The electrical power output of a PV module equals the current that it generates multiplied by the voltage at which it operates. The bigger the module, or the solar array, the more power that is generated.</t>
  </si>
  <si>
    <t>Inverter</t>
  </si>
  <si>
    <t>Battery</t>
  </si>
  <si>
    <t>Charge controller</t>
  </si>
  <si>
    <t>Solar systems</t>
  </si>
  <si>
    <t>Module (&gt;125W)</t>
  </si>
  <si>
    <t>EURO/Continious W</t>
  </si>
  <si>
    <t>EURO/Output Wh</t>
  </si>
  <si>
    <t>EURO/Amp</t>
  </si>
  <si>
    <t>Residential c/kWh</t>
  </si>
  <si>
    <t>Installation costs</t>
  </si>
  <si>
    <t>Montagekosten</t>
  </si>
  <si>
    <t>Turnkey price</t>
  </si>
  <si>
    <t>Omvormer en andere onderdelen</t>
  </si>
  <si>
    <t>Zonnepanelen</t>
  </si>
  <si>
    <t>Vergeleken met de aanschaf van een PV-systeem zijn de operationele kosten van zonnepanelen laag. Meestal gaat men uit van ongeveer 2% van de aanschafwaarde per jaar. Dit betekent in bovenstaand voorbeeld ongeveer 275 tot 300 euro per jaar. De bedrijfskosten bestaan uit o.a. verzekeringspremies, reservering voor mogelijke reparaties en de tussentijdse uitwisseling van de omvormer. Wij raden aan om de aanschaf van het systeem ook door te geven aan uw verzekeringsmaatschappij.</t>
  </si>
  <si>
    <t>De totale turn key prijs voor een systeem van 4700 Wattpiek bedraagt begin 2011 minimaal circa 13.500 Euro.</t>
  </si>
  <si>
    <t>De montagekosten voor een systeem van 4700 Wattpiek bedragen circa 1750 Euro incl. 6% BTW (tot 1 juli 2011).</t>
  </si>
  <si>
    <t>De kosten van een omvormer voor een 4700 Wattpiek systeem bedragen ongeveer 1.600 tot 2000 euro incl. BTW. Aziatische omvormers zijn zo’n 10 tot 20% goedkoper.</t>
  </si>
  <si>
    <t>Voor Aziatische kristallijne panelen wordt begin 2011 ongeveer 1,70 Euro per Wattpiek incl. BTW gerekend (eindklant prijzen). Europese panelen zijn ongeveer 40 tot 50 cent per Wattpiek duurder. Voor een ruime eengezinswoning waar 4200 kilowattuur per jaar wordt verbruikt, is ongeveer 4700 Wattpiek paneelvermogen nodig. De paneelprijs daarvoor bedraagt begin 2011 ongeveer 8000 Euro incl. BTW. Europese A-merkpanelen zijn ongeveer 2000 Euro duurder. </t>
  </si>
  <si>
    <t>Operationele kosten</t>
  </si>
  <si>
    <t>http://www.energiebusiness.nl/2012/01/duitsland-luidere-roep-om-feed-in-tarief-te-verlagen/</t>
  </si>
  <si>
    <t>allesoverzonnepanelen.nl</t>
  </si>
  <si>
    <t>In 2011 is er in Duitsland 7,5 gigawatt (GW) aan vermogen geïnstalleerd op het gebied van zonne-energie. Daarmee overtreft het land het eerdere record van 2010 toen er 7,4 GW werd geïnstalleerd. Dit maakte de Bundesnetzagentur bekend, de overheidsinstantie die verantwoordelijk is voor de regelgeving op onder meer de energiemarkt. Door het nieuwe record klinkt de roep luider van critici die vinden dat het feed-in-tarief omlaag moet.</t>
  </si>
  <si>
    <t>In november 2011 heeft het Duitse ministerie van Economische Zaken een rapport uitgebracht met daarin de wens het jaarlijks geinstalleerd vermogen aan PV te beperken tot duizend megawatt (1 GW). Als dit wordt doorgevoerd, verliest Duitsland haar koppositie in de wereld van de PV. Spanje heeft een vergelijkbare maatregel doorgevoerd en staat in 2011 op nummer acht. In 2008 stond dit land nog eerste.</t>
  </si>
  <si>
    <t>Zonne-energie zorgt in Duitsland voor drie procent (oftewel achttien miljard kilowattuur) van de totale energievoorziening in het land.</t>
  </si>
  <si>
    <t>“Groei Italiaanse PV-markt vlakt af”</t>
  </si>
  <si>
    <t>Op de Italiaanse PV-markt wordt in 2012 tussen de 2 en 2,5 GW aan nieuwe capaciteit geïnstalleerd. Dit voorspellen drie marktanalisten tegenover Solarplaza.</t>
  </si>
  <si>
    <t>Gianni Chianetta, directeur van de Italiaanse branchevereniging Assosolare, zegt: “2011 was een apart jaar. De introductie van drie nieuwe Conto Energia tijdens het eerste halfjaar wat voor onrust zorgde. Niettemin is er maar liefst acht gigawatt (GW) in 2011 geïnstalleerd (150 duizend systemen), waarmee we na Duitsland de grootste markt wereldwijd zijn (12 GW in totaal aan capaciteit). In 2008 was er nog 0,4 GW geïnstalleerd”. Deze groei zal in 2012 sterk afvlakken. Chianetta: “Ik verwacht dat de geinstalleerde capaciteit groeit met 2 tot 2,5 gigawatt”.</t>
  </si>
  <si>
    <t>Volgens de drie insiders zal er in 2012 meer vermogen op de daken geïnstalleerd worden in plaats van op grootschalige zonnevelden. Ze verwachten dat de markt in 2013 weer groter zal worden dan 2,5 GW</t>
  </si>
  <si>
    <t>http://www.energiebusiness.nl/</t>
  </si>
  <si>
    <t>/2012/01/duitsland-luidere-roep-om-feed-in-tarief-te-verlagen/</t>
  </si>
  <si>
    <t>/2012/01/italie-in-2012-wordt-de-pv-markt-25-gw/</t>
  </si>
  <si>
    <t>Peter Meijers is directeur / mede-eigenaar van IBC SOLAR BV in Nederland. Gevraagd naar ontwikkelingen in de markt ziet Meijers op de particuliere markt een gestage groei ontstaan. Meijers: “We zien in onze boeken een gestage groei van de Nederlandse markt ten opzichte van de Belgische markt. Het voordeel is dat de Nederlandse markt niet subsidie gedreven is. We verwachten op de korte termijn een behoorlijke explosie in de Nederlandse markt ontstaat. We weten niet hoe groot de markt is om dat bezitters van PV panelen niet worden geregistreerd. De branche groeit wereldwijd met 25 procent en we weten dat voor consumenten en kleinzakelijke gebruikers het opwekken van zonnestroom inmiddels goedkoper is dan de inkoop van grijze stroom”. Meijers rekent voor dat het opwekken van zonnestroom inclusief BTW en installatie 17,6 eurocent per kWh kost op basis van marktconforme prijzen. Voor de inkoop van grijze stroom ligt deze prijs tussen 22 en 23 eurocent per kWh</t>
  </si>
  <si>
    <t>Energie 2011 – IBC SOLAR: “In Nederland ontstaat gestage groei in PV”</t>
  </si>
  <si>
    <t>/2011/10/energie-2011-ibc-solar-“in-nederland-ontstaat-gestage-groei-in-pv”/</t>
  </si>
  <si>
    <t>Eneco haalde eerder oude zonnepanelen na een jaar of tien weg en gaf ze aan programma's zodat ze in duurzaamheidsprogramma's in ontwikkelingslanden nog een tweede leven konden krijgen. Dit gebeurde in 2008 al eens bij twee woningen in Nieuwland. Dat is nu niet aan de orde, aldus De Ruijter. "Zonnepanelen gaan 20, 30 jaar mee."</t>
  </si>
  <si>
    <t>http://www.energeia.nl/news.php?ID=48117</t>
  </si>
  <si>
    <t>http://www.energiebusiness.nl/2012/01/top-10-meest-gelezen-artikelen/</t>
  </si>
  <si>
    <t>Sources</t>
  </si>
  <si>
    <t>Data</t>
  </si>
  <si>
    <t>%∆</t>
  </si>
  <si>
    <t>%SD</t>
  </si>
  <si>
    <t>Units/Region</t>
  </si>
  <si>
    <t>Technical specifications</t>
  </si>
  <si>
    <t>hours</t>
  </si>
  <si>
    <t>Residual value</t>
  </si>
  <si>
    <t>Finacial specifications</t>
  </si>
  <si>
    <t>Investment costs</t>
  </si>
  <si>
    <t>Initial investment costs</t>
  </si>
  <si>
    <t>Operating costs</t>
  </si>
  <si>
    <t>Fixed operating and maintenance costs</t>
  </si>
  <si>
    <t>EURO/MWe/year</t>
  </si>
  <si>
    <t>Variable operating and maintenance costs</t>
  </si>
  <si>
    <t>Total generation costs calculation outcomes</t>
  </si>
  <si>
    <t>Total electricity generation costs</t>
  </si>
  <si>
    <t>Total capital costs</t>
  </si>
  <si>
    <t>Total depreciation costs</t>
  </si>
  <si>
    <t>Total operating costs</t>
  </si>
  <si>
    <t>Fixed operating costs</t>
  </si>
  <si>
    <t>Variable operating costs</t>
  </si>
  <si>
    <t>Total fuel costs</t>
  </si>
  <si>
    <t>Equivalent full sun hours</t>
  </si>
  <si>
    <t>Total CO2 costs</t>
  </si>
  <si>
    <t>Solar PV  buildings</t>
  </si>
  <si>
    <t>Mercom</t>
  </si>
  <si>
    <t>John Kerkhoven</t>
  </si>
  <si>
    <t>Introducing remarks</t>
  </si>
  <si>
    <t>Total generation costs calculation outcomes: Solar PV</t>
  </si>
  <si>
    <t>No, but useful definitions</t>
  </si>
  <si>
    <t>No, only map</t>
  </si>
  <si>
    <t>No, newer version available</t>
  </si>
  <si>
    <t>No lack data but give indication lifetime</t>
  </si>
  <si>
    <t>ECN_KEMA_20090201_Technisch-economische  (consultatiedocument parameters van duurzame elektriciteitsopties in 2009-2010)</t>
  </si>
  <si>
    <t>No, but useful information.</t>
  </si>
  <si>
    <t>No, but numerous production data</t>
  </si>
  <si>
    <t>No, but very useful background information</t>
  </si>
  <si>
    <t>No, but useful background information</t>
  </si>
  <si>
    <t>Het probleem is dan ook niet zozeer het jaarlijkse aanbod, maar de grote verschillen tussen zomer en winter (factor 7-10). Vanwege dat verschil is het belangrijk dat de energie kan worden opgeslagen of dat een tweede energiebron beschikbaar is die de verschillen kan
opvangen.</t>
  </si>
  <si>
    <t>Hoe belangrijk is rendement eigenlijk?</t>
  </si>
  <si>
    <t>Het vermogen van een zonnepaneel wordt meestal uitgedrukt in watt-piek (Wp), dat is het elektrische vermogen dat wordt geleverd bij volle zon. Een paneel met een rendement van 7% en een vermogen van 100 Wp is dus twee maal zo groot als een paneel met een rendement van 14% en hetzelfde vermogen. De prijs van een zonnepaneel wordt vaak berekend per Wp, zodat het rendement daarop niet direct van invloed is. Bij de keuze voor een type paneel spelen dan ook andere factoren een rol: hoeveel ruimte is
beschikbaar, welke afmetingen en uitvoering zijn gewenst, welk paneel vindt men mooier, welke garanties krijgt men, etc.? Een ander belangrijk punt is dat bij de bouw van een compleet PV-systeem een deel van de kosten samenhangt met het oppervlak (draagconstructies, bekabeling, etc.). Die kosten zullen dus hoger zijn wanneer het rendement van de panelen lager en het oppervlak groter is (bij een gegeven vermogen). Daar staat tegenover dat de kosten per Wp voor een paneel met een hoog rendement vaak wat hoger zijn dan die voor een paneel met een laag rendement. Hoe de totaalsom uitvalt, is niet te voorspellen en moet van geval tot geval worden bekeken. Tot slot is het belangrijk om op te merken dat het rendement beslist geen maat is voor de kwaliteit of de
betrouwbaarheid van zonnepanelen!</t>
  </si>
  <si>
    <t>Het gemiddelde vermogen van een zonne-energiesysteem is altijd veel kleiner dan het piekvermogen dat bij volle zon wordt geleverd. Op zijn best is de verhouding ongeveer 23% (in zonnige woestijngebieden), voor Nederland is de verhouding ongeveer 10%. Met andere woorden: een systeem met een piekvermogen van 3000 Wp (een dak vol panelen) levert bij een gunstige oriëntatie een gemiddeld vermogen van 300 W. Omdat een jaar 8760 uren heeft, komt dat overeen met ruim 2600 kWh (300 W x 8760 uur =
0,3 kW x 8760 uur is 2600 kWh). Een energiebewust gezin kan hiermee toe, al zijn de tijdstippen van opwekking en gebruik natuurlijk niet gelijk. Om dat probleem te ondervangen wordt de elektriciteit aan het net geleverd als er overschot is en worden tekorten uit het net betrokken. Opbrengst en gebruik zijn dan dus gemiddeld in balans. Als vuistregel kan worden aangehouden dat 1 Wp aan goedgerichte panelen in een netgekoppeld systeem globaal 0,75-0,85 kWh per jaar aan elektriciteit levert.</t>
  </si>
  <si>
    <t>Hoeveel energie levert een PV –systeem?</t>
  </si>
  <si>
    <t>De optimale richting van een PV-systeem is in Nederland ongeveer een zuid-oriëntatie en een hellingshoek van 35-40o. “Optimaal” betekent hier een maximale jaaropbrengst. Wanneer men bijvoorbeeld in de winter een hogere opbrengst wil hebben, moeten de panelen onder een grotere hellingshoek worden geplaatst. Overigens is de opbrengst niet sterk afhankelijk van de oriëntatie en de hoek: tussen zuid-oost en zuid-west en tussen 20 en 60o zijn de verschillen niet groter dan ongeveer 10%. Op een verticale
zuidgevel wordt ongeveer 75% van het maximum geoogst.</t>
  </si>
  <si>
    <t>Een PV-systeem gebruikt geen brandstof. Toch is de elektriciteit natuurlijk niet gratis. De kosten van elektriciteit uit een netgekoppeld PV-systeem worden bepaald door de volgende factoren:
• turn-key systeemkosten (de investeringskosten);
• de kosten van onderhoud, beheer en verzekering (de
bedrijfskosten);
• de energieopbrengst;
• de afschrijvingstermijn;
• het reële rentepercentage.
Om de elektriciteitskosten te berekenen worden de jaarlijkse lasten gekapitaliseerd. Bij een redelijke combinatie van waarden (bedrijfskosten 1 % van de investering per jaar, 850 kWh per jaar voor een 1 kWp systeem, afschrijvingstermijn 20 jaar en rentepercentage 5%) is een vuistregel dat de elektriciteitskosten per kWh gelijk zijn aan de investeringskosten per Wp gedeeld door 10. Met andere woorden: bij systeemkosten van hfl. 12/Wp zijn de elektriciteitskosten hfl. 1,20/kWh. Dit betekent dat
elektriciteit uit PV nog aanzienlijk duurder is dan elektriciteit uit het net. Voor de elektriciteit die aan het net wordt geleverd krijgt u op dit moment maximaal hetzelfde als wat u betaalt voor elektriciteit die u betrekt uit het net (“de meter loopt terug”). Het is nog onzeker hoe zich dit in de komende jaren zal ontwikkelen.</t>
  </si>
  <si>
    <t>Wat kost elektriciteit uit PV?</t>
  </si>
  <si>
    <t>ECN_200110_Veelgestelde vragen over PV</t>
  </si>
  <si>
    <t>NL</t>
  </si>
  <si>
    <t>GER</t>
  </si>
  <si>
    <t>http://www.zonnepanelen.nl/zonnestroom-systeem-1440-wp.html</t>
  </si>
  <si>
    <t>Zonnepanelen Systeem - 1520 Wp</t>
  </si>
  <si>
    <t>EURO</t>
  </si>
  <si>
    <t>Installatiekosten</t>
  </si>
  <si>
    <t>Module kosten</t>
  </si>
  <si>
    <t>Capaciteit</t>
  </si>
  <si>
    <t>Zonnepanelen Systeem - 570 Wp</t>
  </si>
  <si>
    <t>zie ook:  http://www.energiebusiness.nl/2011/04/morningstar-%E2%80%9Cflinke-prijsdaling-zonne-energie-verwacht%E2%80%9D/</t>
  </si>
  <si>
    <t>Solar NRG</t>
  </si>
  <si>
    <r>
      <t xml:space="preserve">There is an </t>
    </r>
    <r>
      <rPr>
        <b/>
        <sz val="10"/>
        <color theme="1"/>
        <rFont val="Arial"/>
        <family val="2"/>
      </rPr>
      <t xml:space="preserve">expected degredation </t>
    </r>
    <r>
      <rPr>
        <sz val="10"/>
        <color theme="1"/>
        <rFont val="Arial"/>
        <family val="2"/>
      </rPr>
      <t>of efficiency in PV systems i to normal operation. This value is typically between 0,2%-1% per year</t>
    </r>
  </si>
  <si>
    <t>Wanneer u besluit om de panelen door SolarNRG te laten installeren bent u verzekerd van kwalitatief hoogwaardige pv-systeem met minimaal 5 jaar garantie op alle onderdelen. Hieronder staat een indicatie van de installatieprijzen (inclusief btw), echter hier kunnen geen rechten aan worden ontleend.
3-6 panelen € 700
7-12 panelen € 1000
13-20 panelen € 1500
21-30 panelen € 2000
31-40 panelen € 2500
41-50 panelen € 3000
51-63 panelen € 3500</t>
  </si>
  <si>
    <t xml:space="preserve">Zonnepanelen Systeem </t>
  </si>
  <si>
    <t>http://www.solarnrg.nl/prijzen-zonnepanelen</t>
  </si>
  <si>
    <t>http://www.solarwirtschaft.de/preisindex</t>
  </si>
  <si>
    <t xml:space="preserve"> </t>
  </si>
  <si>
    <t>http://www.sonnenenergie.de/index.php?id=30&amp;no_cache=1&amp;tx_ttnews%5Btt_news%5D=173</t>
  </si>
  <si>
    <t>ECN_2011_Roadmap Zon op Nederland.pdf</t>
  </si>
  <si>
    <t>Wafer-type siliciumcellen en -modules zijn dominant in</t>
  </si>
  <si>
    <t>de mondiale markt. Sterkte is het hoge rendement en de</t>
  </si>
  <si>
    <t>mogelijkheden voor verdere verhoging (tot meer dan twintig</t>
  </si>
  <si>
    <t>à vijfentwintig procent voor modules). Uitdaging is de</t>
  </si>
  <si>
    <t>verlaging van de materiaal- en productiekosten. Tijdens de</t>
  </si>
  <si>
    <t>boardroomsessies zijn voor wafer-type siliciumzonnecellen</t>
  </si>
  <si>
    <t>meerdere trends en aanknopingspunten voor de verdere</t>
  </si>
  <si>
    <t>ontwikkeling van de technologie benoemd. Enkele van</t>
  </si>
  <si>
    <t>deze trends en aanknopingspunten zijn:</t>
  </si>
  <si>
    <t>☼ achterzijde cel- en moduletechnologie;</t>
  </si>
  <si>
    <t>☼ n-type siliciumwafers;</t>
  </si>
  <si>
    <t>☼ open-achterzijde cellen;</t>
  </si>
  <si>
    <t>☼ heterojuncties;</t>
  </si>
  <si>
    <t>☼ nieuwe (zilvervrije) celarchitecturen;</t>
  </si>
  <si>
    <t>☼ hoge rendementen;</t>
  </si>
  <si>
    <t>☼ dunnere wafers;</t>
  </si>
  <si>
    <t>☼ ketenintegratie;</t>
  </si>
  <si>
    <t>☼ productie yield verbetering.</t>
  </si>
  <si>
    <t>Wafer-type siliciumzonnecellen</t>
  </si>
  <si>
    <t>Door het grote marktaandeel van PV-technologie op basis</t>
  </si>
  <si>
    <t>van siliciumwafers wordt hier veel onderzoek naar verricht. De</t>
  </si>
  <si>
    <t>siliciumwafer zelf is een grote kostenpost en een deel van de</t>
  </si>
  <si>
    <t>R&amp;D focusseert zich hier op. Enkele onderzoeksvoorbeelden:</t>
  </si>
  <si>
    <t>☼ gebruik van lagere kwaliteit silicium, zoals upgraded</t>
  </si>
  <si>
    <t>metallurgisch silicium (UMG);</t>
  </si>
  <si>
    <t>☼ gebruik van zeer zuiver silicium voor zeer</t>
  </si>
  <si>
    <t>hoge rendementen;</t>
  </si>
  <si>
    <t>☼ reduceren van waferdikte tot uiteindelijk twintig</t>
  </si>
  <si>
    <t>à vijftig micrometer;</t>
  </si>
  <si>
    <t>☼ vervaardigen silicium uit zuivere zand- en koolstofbronnen;</t>
  </si>
  <si>
    <t>☼ ontwikkeling siliciummateriaal geschikt voor direct casting</t>
  </si>
  <si>
    <t>(maken van ingots en verzagen wordt dan overbodig);</t>
  </si>
  <si>
    <t>☼ ontwikkeling n-type silicium als vervanger voor p-type.</t>
  </si>
  <si>
    <t>3.2 Materiaaltechnologie</t>
  </si>
  <si>
    <t>3.1.2 Ontwikkeling celtechnologieën in cijfers</t>
  </si>
  <si>
    <t>3.3 Productietechnologie</t>
  </si>
  <si>
    <r>
      <rPr>
        <b/>
        <sz val="10"/>
        <color theme="1"/>
        <rFont val="Arial"/>
        <family val="2"/>
      </rPr>
      <t>Siliciumwafer</t>
    </r>
    <r>
      <rPr>
        <sz val="10"/>
        <color theme="1"/>
        <rFont val="Arial"/>
        <family val="2"/>
      </rPr>
      <t xml:space="preserve">
Silicium geniet vanuit het oogpunt van productietechnologie veel interesse. De volgende thema’s zijn relevant:
☼ silicium feedstock: bij productie van het wafer-type siliciumzonnecellen wordt momenteel een zeer hoge kwaliteit silicium gebruikt. Vanwege de hoge kostprijs wordt onderzoek gedaan naar het verwerken van lagere
kwaliteit (zoals upgraded metallurgisch silicium) en siliciumproductie vanuit zuivere grondstoffen (zodat er minder onzuiverheden verwijderd hoeven te worden);
☼ waferproductie: dit vindt momenteel plaats via verzaging van ingots. Deze worden geproduceerd door gesmolten silicium gecontroleerd te laten kristalliseren. Nadelen zijn de lage productiesnelheden en het grote
materiaalverlies. Ontwikkelingen die benoemd kunnen worden hebben onder betrekking op:
          ☼ direct gieten in juiste dikte van siliciumwafers op een al dan niet tijdelijke ondergrond;
          ☼ continue productie in plaats van batchproductie;
          ☼ productie van grotere (&gt;300 mm) en dunnere wafers (&lt;100 μm);
         ☼ gebruik van lagere kwaliteit silicium;
         ☼ gebruik van diamantgeladen draden voor het zagen (in plaats van een zaagvloeistof met carbidedeeltjes);
         ☼ wafer handling: om de breuk van wafers tijdens PV-productie sterk te verminderen wordt veel aandacht besteed aan het scheiden van dunne wafers van een stack;
         ☼ manipulatie van wafers bij hoge temperatuur en onder vacuümcondities en terugbrengen van aantal handelingen.</t>
    </r>
  </si>
  <si>
    <t>3.4 Systeemtechnologie</t>
  </si>
  <si>
    <t>Het verwerken van individuele cellen en modules in</t>
  </si>
  <si>
    <t>complete PV-systemen is een belangrijke schakel in de</t>
  </si>
  <si>
    <t>totale PV-markt. Systeemtechnologie is daarmee van groot</t>
  </si>
  <si>
    <t>belang, zonder complete en goed functionerende PV-systemen</t>
  </si>
  <si>
    <t>is het daadwerkelijk op grote schaal implementeren</t>
  </si>
  <si>
    <t>van PV onmogelijk.</t>
  </si>
  <si>
    <t>Kwantificering</t>
  </si>
  <si>
    <t>Silicium zonnepanelen kennen momenteel een marktaandeel</t>
  </si>
  <si>
    <t>van tachtig procent. Dunne films nemen de overige twintig</t>
  </si>
  <si>
    <t>procent voor hun rekening. Deze marktverhouding gaat in</t>
  </si>
  <si>
    <t>de komende jaren naar verwachting licht verschuiven naar</t>
  </si>
  <si>
    <t>vijfenzeventig versus vijfentwintig procent.</t>
  </si>
  <si>
    <r>
      <t xml:space="preserve">Bij het begrip ‘markt’ is het zinvol om onderscheid te maken tussen de (directe) omzet die samenhangt met PVproductie van cellen, modules en installatie van turn-key systemen, en de (afgeleide) omzet in de vorm van onder meer productieapparatuur. Afschrijving van de productieapparatuur is daarbij een component in de kostenopbouw van turn-key systemen. </t>
    </r>
    <r>
      <rPr>
        <b/>
        <sz val="10"/>
        <color theme="1"/>
        <rFont val="Arial"/>
        <family val="2"/>
      </rPr>
      <t>De feitelijke kostenopbouw kan sterk variëren per land, systeemtype en -omvang, fabrikant, et cetera</t>
    </r>
    <r>
      <rPr>
        <sz val="10"/>
        <color theme="1"/>
        <rFont val="Arial"/>
        <family val="2"/>
      </rPr>
      <t>. Turn-key systeemprijzen liggen in 2010 tussen de 2,5 en 5 euro per wattpiek (Wp) systeemvermogen (indicatieve range). In Nederland geldt grofweg de volgende prijsopbouw van
complete PV-systemen:</t>
    </r>
  </si>
  <si>
    <t>Behalve de relatief kleine systemen (van enkele kWp tot enkele honderden kWp) die veelal in de gebouwde omgeving worden toegepast is er een sterk groeiende markt voor PV-centrales met een omvang van enkele MWp tot (in de nabije toekomst) enkele GWp. Die laatste staan op de tekentafels in onder meer China. Zulke zeer grote centrales kunnen eventueel geleidelijk worden opgebouwd vanuit nabijgelegen productiecentra.</t>
  </si>
  <si>
    <t>No, but nice technological development explanation</t>
  </si>
  <si>
    <t>IEA_2010_Technology Roadmap Solar Photovoltaic Energy</t>
  </si>
  <si>
    <t>EC_201107_PV Status Report 2011</t>
  </si>
  <si>
    <t>China’s solar PV industry has been growing rapidly and the country now ranks first in the world in</t>
  </si>
  <si>
    <t>exports of PV cells. Domestic output of PV cells expanded from less than 100 MW in 2005 to 2 GW in</t>
  </si>
  <si>
    <t>2008, experiencing a 20-fold increase in just four years (Sicheng Wang, 2008). This is the result of a</t>
  </si>
  <si>
    <t>strong demand from the international PV market, especially from Germany and Japan. However, the PV</t>
  </si>
  <si>
    <t>market demand in China remains small, with more than 95% of the country’s PV-cell products exported.</t>
  </si>
  <si>
    <t>In 2008, China’s cumulative PV installed capacity was 150 MW (National Energy Administration, 2009).</t>
  </si>
  <si>
    <t>Some 40% of this demand is met by independent PV power systems that supply electricity to remote</t>
  </si>
  <si>
    <t>districts not covered by the national grid. Market shares of solar PV for communications, industrial,</t>
  </si>
  <si>
    <t>and commercial uses have also increased. BIPV systems, as well as large-scale PV installations in desert</t>
  </si>
  <si>
    <t>areas, are being encouraged by the Chinese government, which began providing a subsidy of RMB 20</t>
  </si>
  <si>
    <t>(USD 2.93) per</t>
  </si>
  <si>
    <t>watt for BIPV projects in early 2009. It is likely that the 2010 and 2020 national targets for solar PV</t>
  </si>
  <si>
    <t>(400 MW and 1 800 MW, respectively) announced in 2007 will be significantly increased. Experts predict</t>
  </si>
  <si>
    <t>that Chinese installed capacity could reach 1 GW in 2010 and 20 GW in 2020 (CREIA, 2009).</t>
  </si>
  <si>
    <t>China</t>
  </si>
  <si>
    <t>Tables 5, 6 and 7 summarise the cost targets for PV in the residential, commercial, and utility sectors, respectively, in terms of both total turnkey system price (cost per kW installed capacity) and total cost
of electricity (cost per MWh energy generated). Such cost targets are the result of the roadmap workshop discussion, based on the Strategic Research Agenda and the Implementation Plan of the European PV Technology Platform (2007,2009), the Solar America Initiative (DOE 2007), the Japanese PV roadmap towards 2030 / PV2030+ (NEDO 2004, 2009) and the IEA Energy Technology Perspectives 2008.</t>
  </si>
  <si>
    <t>Cost reduction goals</t>
  </si>
  <si>
    <t>The primary PV economic goal is to reduce turnkey system prices and electricity generation costs by more than two-thirds by 2030. Turn-key system prices are expected to drop by 70% from current USD 4 000 to USD 6 000 per kW down to USD 1 200 to USD 1 800 per kW by 2030, with a major price reduction (over 50%) already achieved by 2020. Large scale utility system prices are expected to drop to USD 1 800 per kW by 2020 and USD 800 per kW by 2050, and in the best case will lead to long-term levelised generation costs lower than USD 50 /MWh.</t>
  </si>
  <si>
    <t>No, lack data. But useful roadmap.</t>
  </si>
  <si>
    <t>No, too broad.</t>
  </si>
  <si>
    <t>Hoeveel electriciteit levert een pv systeem per jaar.</t>
  </si>
  <si>
    <t>De opbrengst van een pv-systeem is afhankelijk van 3 zaken.</t>
  </si>
  <si>
    <t>1. De hoeveelheid straling op de panelen.</t>
  </si>
  <si>
    <t>2. Het vermogen van de panelen.</t>
  </si>
  <si>
    <t>3. Verliezen in het pv-systeem (zie Performance Ratio)</t>
  </si>
  <si>
    <t>LET OP: De onderstaande berekening is geldig voor het Nederlandse klimaat.</t>
  </si>
  <si>
    <t>Instraling in het pv-vlak.</t>
  </si>
  <si>
    <t>De jaarlijkse instraling in het pv vlak wordt uitgedrukt in kWh/m2 (kilowattuur per vierkante meter). In Nederland bedraagt de instraling op jaarbasis op een horizontaal vlak gemiddeld 1020 kWh/m2. In het westen van Nederland is de instraling enkele procenten hoger, in het oosten iets lager. De instraling op niet-horizontale vlakken is afhankelijk van de orientatie en de hellingshoek. Met behulp van de onderstaande tabel kan de horizontale straling worden omgerekend naar een schuin vlak. De tabel bevat gemiddelde instralingscoefficienten op jaarbasis voor Nederland.</t>
  </si>
  <si>
    <t>Performance Ratio (PR) van pv-systemen.</t>
  </si>
  <si>
    <t>De PR is een maat voor de systeemverliezen in het pv-systeem. Deze verliezen komen tot uitdrukking in de term (1-PR).</t>
  </si>
  <si>
    <t>De Performance Ratio is gedefinieerd als de opbrengst in kWh/kWp gedeeld door de instraling in kWh/m2.</t>
  </si>
  <si>
    <t>De Performance Ratio van een pv-systeem is afhankelijk van de kwaliteit van de gebruikte componenten. Bij gebruik van hoogwaardige componenten kan de PR (op jaarbasis) in Nederland oplopen tot 0,88 met kristallijne panelen en tot 0,93 bij amorf silicium panelen. De verliezen (1-PR) bestaan grofweg uit:</t>
  </si>
  <si>
    <t>- instralingsverliezen 3% tot 7%</t>
  </si>
  <si>
    <t>- temperatuurverliezen 1% tot 3%</t>
  </si>
  <si>
    <t>- inverter- en kabelverliezen 3% tot 10%</t>
  </si>
  <si>
    <t>The cost to produce solar power has dropped by around 22% each time world-wide production capacity has doubled reaching an average generation cost of 15c€/KWh in EU.</t>
  </si>
  <si>
    <t>Greenpeace and EPIA_201102_Solar Generation 6 2011</t>
  </si>
  <si>
    <t>Each module lasts around at least 25 years</t>
  </si>
  <si>
    <r>
      <rPr>
        <b/>
        <sz val="10"/>
        <color theme="1"/>
        <rFont val="Arial"/>
        <family val="2"/>
      </rPr>
      <t>2.1. PV systems</t>
    </r>
    <r>
      <rPr>
        <sz val="10"/>
        <color theme="1"/>
        <rFont val="Arial"/>
        <family val="2"/>
      </rPr>
      <t xml:space="preserve">
The key parts of a solar energy generation system are:
• Photovoltaic modules to collect sunlight
• An inverter to transform direct current (DC) to alternate current (AC)
• A set of batteries for stand-alone PV systems
• Support structures to orient the PV modules toward the Sun.
The system components, excluding the PV modules, are referred to as the balance of system (BOS) components.</t>
    </r>
  </si>
  <si>
    <t>Inverters convert the DC power generated by a PV module to AC power. This makes the system compatible with the electricity distribution network and most common electrical appliances. An inverter is essential for grid-connected PV systems. Inverters are offered in a wide range of power classes ranging from a few hundred watts (normally for stand-alone systems), to several kW (the most frequently used range) and even up to 2,000 kW central inverters for large-scale systems.</t>
  </si>
  <si>
    <t>Crystalline silicon technology</t>
  </si>
  <si>
    <t>Over the past 30 years the PV industry has achieved impressive price decreases. The price of PV modules has reduced by 22% each time the cumulative installed capacity (in MW) has doubled (see Figure 13).</t>
  </si>
  <si>
    <t>Reductions in prices for materials (such as mounting structures), cables, land use and installation account for much of the decrease in BOS costs. Another contributor to the decrease of BOS and installation-related costs is the increase in efficiency at module level. More efficient modules imply lower costs for balance of system equipment, installation-related costs and land use. Figure 14 shows as an example the price structure of PV systems for small rooftop (3 kWp) installations in mature markets. In only 5 years time,
the share of the PV modules in the total system price has fallen from about 60-75% to as low as 40-60%, depending on the technology. The inverter accounts for roughly 10% of the total system price. The cost of engineering and procurement makes up about 7% of the total system price. The remaining costs represent the other balance of system components and the cost of installation.</t>
  </si>
  <si>
    <t>3.2. Factors affecting PV system cost reduction</t>
  </si>
  <si>
    <t>a. Technological innovation</t>
  </si>
  <si>
    <t>One of the main ways the industry can reduce manufacturing and electricity generation costs is through efficiency. When PV modules are more efficient, they use less material (such as active layers, aluminium frames, glass and other substrates). This requires less energy for manufacturing and also lowers the balance of system (BOS) costs. With higher-efficiency modules, less surface area is needed. This reduces the need for mounting structures, cables, and other components. All of these savings affect the final generation cost.</t>
  </si>
  <si>
    <t>However, efficiency is not the only factor that needs to be studied. The PV sector has a primary goal to introduce more environmentally friendly materials to replace scarce resources such as silver, indium and tellurium, and materials such as lead and cadmium. Lead-free solar cells are already available in the market. However, a number of manufacturers claim that by 2012 the cells are expected to be lead-free without performance losses. Alternatives to silver will be on the market by 2013 to 201513.</t>
  </si>
  <si>
    <t>Another key area of research aims to reduce material usage and energy requirements. The PV sector is working to reduce costs and energy payback times by using thinner wafers (see Table 9), more efficient wafers, and polysilicon substitutes (for example, upgraded metallurgical silicon). In the field of Thin Film technologies the top priorities are to increase the substrate areas and depositions speeds while keeping material uniformity.</t>
  </si>
  <si>
    <r>
      <t xml:space="preserve">The solar industry is constantly innovating in order to improve products efficiency and make materials use more environmentally friendly. However, the cost of PV systems also needs to be reduced to make them competitive with conventional sources of electricity. EPIA believes this can be achieved through:
</t>
    </r>
    <r>
      <rPr>
        <b/>
        <sz val="10"/>
        <color theme="1"/>
        <rFont val="Arial"/>
        <family val="2"/>
      </rPr>
      <t xml:space="preserve">a </t>
    </r>
    <r>
      <rPr>
        <sz val="10"/>
        <color theme="1"/>
        <rFont val="Arial"/>
        <family val="2"/>
      </rPr>
      <t xml:space="preserve">Technological innovation
</t>
    </r>
    <r>
      <rPr>
        <b/>
        <sz val="10"/>
        <color theme="1"/>
        <rFont val="Arial"/>
        <family val="2"/>
      </rPr>
      <t>b</t>
    </r>
    <r>
      <rPr>
        <sz val="10"/>
        <color theme="1"/>
        <rFont val="Arial"/>
        <family val="2"/>
      </rPr>
      <t xml:space="preserve"> Production optimisation
</t>
    </r>
    <r>
      <rPr>
        <b/>
        <sz val="10"/>
        <color theme="1"/>
        <rFont val="Arial"/>
        <family val="2"/>
      </rPr>
      <t>c</t>
    </r>
    <r>
      <rPr>
        <sz val="10"/>
        <color theme="1"/>
        <rFont val="Arial"/>
        <family val="2"/>
      </rPr>
      <t xml:space="preserve"> Economies of scale
</t>
    </r>
    <r>
      <rPr>
        <b/>
        <sz val="10"/>
        <color theme="1"/>
        <rFont val="Arial"/>
        <family val="2"/>
      </rPr>
      <t xml:space="preserve">d </t>
    </r>
    <r>
      <rPr>
        <sz val="10"/>
        <color theme="1"/>
        <rFont val="Arial"/>
        <family val="2"/>
      </rPr>
      <t xml:space="preserve">Increased performance ratio of PV
</t>
    </r>
    <r>
      <rPr>
        <b/>
        <sz val="10"/>
        <color theme="1"/>
        <rFont val="Arial"/>
        <family val="2"/>
      </rPr>
      <t>e</t>
    </r>
    <r>
      <rPr>
        <sz val="10"/>
        <color theme="1"/>
        <rFont val="Arial"/>
        <family val="2"/>
      </rPr>
      <t xml:space="preserve"> Extended lifetime of PV systems
</t>
    </r>
    <r>
      <rPr>
        <b/>
        <sz val="10"/>
        <color theme="1"/>
        <rFont val="Arial"/>
        <family val="2"/>
      </rPr>
      <t>f</t>
    </r>
    <r>
      <rPr>
        <sz val="10"/>
        <color theme="1"/>
        <rFont val="Arial"/>
        <family val="2"/>
      </rPr>
      <t xml:space="preserve">  Development of standards and specifications.</t>
    </r>
  </si>
  <si>
    <t>b. Production optimisation</t>
  </si>
  <si>
    <t>As companies scale-up production, they use more automation and larger line capacities. Improved production processes can also reduce wafer breakage and line downtime (periods of time when the production line is stopped for maintenance or optimisation). Production efficiency improvements enable the industry to reduce the costs of solar power modules.</t>
  </si>
  <si>
    <t>c. Economies of scale</t>
  </si>
  <si>
    <t>As with all manufacturing industries, producing more products lowers the cost per unit. Economies of scale can be achieved at the following supply and production stages:
• Bulk buying of raw materials
• Obtaining more favourable interest rates for financing
• Efficient marketing.
Ten years ago, cell and module production plants could remain viable by producing enough solar modules to generate just a few MW of power each year. Today’s market leaders have plants with capacity above 1 GW, several hundred times than a decade ago. Capacity increases, combined with technological innovation and manufacturing optimisation, have radically reduced the cost per unit. The decrease is approximately 22% each time the production output is doubled (see Figures 13 and 22).</t>
  </si>
  <si>
    <t>d. Increased performance ratio of PV systems</t>
  </si>
  <si>
    <t>e. Extended life of PV systems</t>
  </si>
  <si>
    <t>Extending the lifetime of a PV system increases overall electrical output and improves the cost per kWh. Most producers give module performance warranties for 25 years, and this is now considered the minimum lifetime for a PV module. The component that affects product lifetime the most is the encapsulating material. Intense research is being carried out in this field. However, the industry is cautious about introducing substitute materials because they need to be tested over the long-term. Today, PV modules are
being produced with lifetimes of at least 25 years. The target is to reach lifetimes of 40 years by 2020 (see Table 10).</t>
  </si>
  <si>
    <t>Tunkey price</t>
  </si>
  <si>
    <t>Siderea</t>
  </si>
  <si>
    <r>
      <t>LOB pagina's</t>
    </r>
    <r>
      <rPr>
        <sz val="10"/>
        <color rgb="FF333333"/>
        <rFont val="Arial"/>
        <family val="2"/>
      </rPr>
      <t>.</t>
    </r>
  </si>
  <si>
    <r>
      <t>Op de LOB pagina's staan kaarten van nederland met de opbrengsten </t>
    </r>
    <r>
      <rPr>
        <u/>
        <sz val="10"/>
        <color rgb="FF990000"/>
        <rFont val="Arial"/>
        <family val="2"/>
      </rPr>
      <t>per maand</t>
    </r>
    <r>
      <rPr>
        <sz val="10"/>
        <color rgb="FF333333"/>
        <rFont val="Arial"/>
        <family val="2"/>
      </rPr>
      <t> of</t>
    </r>
    <r>
      <rPr>
        <u/>
        <sz val="10"/>
        <color rgb="FF990000"/>
        <rFont val="Arial"/>
        <family val="2"/>
      </rPr>
      <t>per jaar</t>
    </r>
    <r>
      <rPr>
        <sz val="10"/>
        <color rgb="FF333333"/>
        <rFont val="Arial"/>
        <family val="2"/>
      </rPr>
      <t>. Per lokatie worden 2 opbrengstcijfers gegeven (kWh). Het bovenste getal is van het 'optimale' systeem, het onderste getal van het 'gemiddelde' systeem. Verder bevat de LOB overzichten per systeem en per lokatie van de opbrengsten, de instralingsgegevens (horizontaal en in het pv-vlak), en de 'Performance Ratio'. De Performance Ratio zegt iets over de verliezen in het pv systeem. Voor meer informatie over opbrengsten en rendementen, zie de </t>
    </r>
    <r>
      <rPr>
        <u/>
        <sz val="10"/>
        <color rgb="FF990000"/>
        <rFont val="Arial"/>
        <family val="2"/>
      </rPr>
      <t>FAQ</t>
    </r>
    <r>
      <rPr>
        <sz val="10"/>
        <color rgb="FF333333"/>
        <rFont val="Arial"/>
        <family val="2"/>
      </rPr>
      <t>.</t>
    </r>
  </si>
  <si>
    <t>De 'Landelijke Opbrengst Berekening' betreft de maandelijkse producties aan zonnestroom van 2 pv-systemen met verschillende oriëntaties op vijf locaties in Nederland.</t>
  </si>
  <si>
    <t>PV-systeem met 'optimale' orientatie.</t>
  </si>
  <si>
    <t>Het 'optimale' systeem heeft een hellingshoek van 40 graden, staat precies op het zuiden gericht en heeft een beetje last van beschaduwing door omringende bebouwing en bomen. Deze obstakels bedekken in totaal 2,5% van de hemelkoepel. Beschouw dit als een systeem onder redelijk ideale omstandigheden.</t>
  </si>
  <si>
    <t>PV-systeem met 'gemiddelde' orientatie.</t>
  </si>
  <si>
    <t>Het 'gemiddelde' pv-systeem is gelijk aan het 'optimale' pv-systeem behalve dat de orientatie minder gunstig is, namelijk op het zuidwesten. Dit systeem heeft bovendien iets meer last van beschaduwing door omringende bebouwing en bomen. De obstakels bedekken 5% van de hemelkoepel. Beschouw dit als een systeem met een gemiddelde opbrengst.</t>
  </si>
  <si>
    <r>
      <t>Beschrijving virtuele PV systemen</t>
    </r>
    <r>
      <rPr>
        <sz val="10"/>
        <color rgb="FF333333"/>
        <rFont val="Arial"/>
        <family val="2"/>
      </rPr>
      <t>.</t>
    </r>
  </si>
  <si>
    <t>Specificaties.</t>
  </si>
  <si>
    <t>Alle gebruikte pv-systemen hebben gelijke specificaties.</t>
  </si>
  <si>
    <t>Vermogen (STC) - 1000 Wp.</t>
  </si>
  <si>
    <t>Paneelrendement - 13%.</t>
  </si>
  <si>
    <t>Temperatuurcoefficient - 0,47%/K.</t>
  </si>
  <si>
    <t>Max. rendement inverter - 95%.</t>
  </si>
  <si>
    <t>kWh/kWp</t>
  </si>
  <si>
    <t>Performance rattio</t>
  </si>
  <si>
    <t>Qua onderhoudskosten moet u denken aan ongeveer 1% per jaar. Dit omdat de inverter na 15 jaar vervangen moet worden (einde levensduur).</t>
  </si>
  <si>
    <t>Maintenance</t>
  </si>
  <si>
    <t>Een pv-systeem bestaat uit zonnepanelen, bekabeling, inverter en bevestigings-materialen. De prijs van het zonnepaneel is afhankelijk van het geleverde piekvermogen (Wp*). Hoe meer vermogen uw zonnepanelen hebben, hoe hoger de opbrengst. Een paneel van 200Wp is daarom 2 maal zo duur als een paneel van 100Wp. De prijs van de inverter is ook afhankelijk van het maximaal geleverde vermogen. Bekabeling en bevestigingsmaterialen zijn van RVS, koper en aluminium. En dat zijn niet de goedkoopste materialen.</t>
  </si>
  <si>
    <t>Een voorbeeld.</t>
  </si>
  <si>
    <t>Een compleet zonnestroom systeem van 2000Wp kost ongeveer €5000,-. Bent u een beetje handig op het dak en met electra dan kunt u het systeem zelf installeren. </t>
  </si>
  <si>
    <t>Laat u het hele systeem door een installateur monteren en aansluiten dan bedragen de instalIatiekosten ongeveer €1000,- Voor onderhoud moet u voor genoemd systeem rekenen op €1000 over 25 jaar.</t>
  </si>
  <si>
    <t>Zo'n set van 2000Wp levert op jaarbasis gemiddeld 1600 kWh**, 25 jaar lang. De kostprijs van 1 kWh zonnestroom (inclusief aanschaf, installatie en onderhoud) komt dan uit op 18 eurocent. Kortom, zonnestroom voor huishoudens is daarmee goedkoper en bovendien een heel stuk schoner dan electriciteit uit het net.</t>
  </si>
  <si>
    <t>* vermogen bij een instraling van 1000W/m2 en een paneeltemperatuur van +25C.</t>
  </si>
  <si>
    <t>** licht beschaduwd dak op ZW of ZO met een dakhelling van 40 graden.</t>
  </si>
  <si>
    <t>In Nederland valt jaarlijks ongeveer 1100 kWh/m2 aan zonnestraling op een zuidelijk georienteerd schuin dak</t>
  </si>
  <si>
    <t>De zonnepanelen hebben vaak een vermogensgarantie van 90% en 80% van het piekvermogen voor 10 resp. 20 jaar. Een inverter heeft een fabrieksgarantie van 5 jaar en deze is vaak uit te breiden tot 10 jaar (kost extra). De complete installatie heeft een garantie van 2 jaar bij het bedrijf waar de set gekocht is. Informeer bij de leverancier naar de garantie-voorwaardes ingeval van defecten.</t>
  </si>
  <si>
    <r>
      <t>Wat kost een pv-systeem</t>
    </r>
    <r>
      <rPr>
        <sz val="10"/>
        <color rgb="FF333333"/>
        <rFont val="Arial"/>
        <family val="2"/>
      </rPr>
      <t>.</t>
    </r>
  </si>
  <si>
    <r>
      <t>Garantie</t>
    </r>
    <r>
      <rPr>
        <sz val="10"/>
        <color rgb="FF333333"/>
        <rFont val="Arial"/>
        <family val="2"/>
      </rPr>
      <t>.</t>
    </r>
  </si>
  <si>
    <t>Turnkey (excl. Installation)</t>
  </si>
  <si>
    <r>
      <t xml:space="preserve">The cost per kWh is linked to PV system quality and reflected in its performance ratio (the amount of electricity generated by the module compared to the electricity measured on the AC side of the meter). </t>
    </r>
    <r>
      <rPr>
        <b/>
        <sz val="10"/>
        <color theme="1"/>
        <rFont val="Arial"/>
        <family val="2"/>
      </rPr>
      <t xml:space="preserve">The lower the losses between the modules and the point at which the system feeds into the grid, the higher the performance ratio. Typically, system performance ratios are between 80 and 85%. </t>
    </r>
    <r>
      <rPr>
        <sz val="10"/>
        <color theme="1"/>
        <rFont val="Arial"/>
        <family val="2"/>
      </rPr>
      <t>If losses can be reduced further, the cost per kWh can be lowered. Monitoring of systems enables manufacturers and installers to quickly detect faults and unexpected system behaviour (for example, due to unexpected shadows). This helps to maintain high performance ratios of PV systems.</t>
    </r>
  </si>
  <si>
    <t>EURO/Wp/year</t>
  </si>
  <si>
    <r>
      <t xml:space="preserve">De invoering van de SDE+ betekent op een aantal punten specifiek voor de categorie zon-PV een verandering </t>
    </r>
    <r>
      <rPr>
        <b/>
        <sz val="10"/>
        <color theme="1"/>
        <rFont val="Arial"/>
        <family val="2"/>
      </rPr>
      <t>(1)</t>
    </r>
    <r>
      <rPr>
        <sz val="10"/>
        <color theme="1"/>
        <rFont val="Arial"/>
        <family val="2"/>
      </rPr>
      <t xml:space="preserve"> Alleen voor Zon-PV systemen met een vermogen van groter dan 15 kWp kan subsidie worden aangevraagd; de bovengrens van 100 kWp is komen te vervallen. </t>
    </r>
    <r>
      <rPr>
        <b/>
        <sz val="10"/>
        <color theme="1"/>
        <rFont val="Arial"/>
        <family val="2"/>
      </rPr>
      <t>(2)</t>
    </r>
    <r>
      <rPr>
        <sz val="10"/>
        <color theme="1"/>
        <rFont val="Arial"/>
        <family val="2"/>
      </rPr>
      <t xml:space="preserve"> Zowel losstaande systemen als gebouwgebonden systemen komen in aanmerking voor subsidie. </t>
    </r>
    <r>
      <rPr>
        <b/>
        <sz val="10"/>
        <color theme="1"/>
        <rFont val="Arial"/>
        <family val="2"/>
      </rPr>
      <t xml:space="preserve">(3) </t>
    </r>
    <r>
      <rPr>
        <sz val="10"/>
        <color theme="1"/>
        <rFont val="Arial"/>
        <family val="2"/>
      </rPr>
      <t>Het maximaal aantal vollasturen dat in aanmerking komt voor subsidie is verhoogd van 850 naar 1000.</t>
    </r>
  </si>
  <si>
    <t>In Nederland is een aantal van 1000 vollasturen bij optimale positionering op locaties met hoge zoninstraling (noordelijke kustgebieden) haalbaar. Het basisbedrag voor zon-PV &gt; 15 kWp ligt voor de SDE+-ronde van 2011 op 28 €ct/kWh. Dit ligt boven het maximale basisbedrag, waarmee zon-PV verwezen is naar de vrije categorie. Voor een inschatting van het kostenniveau van zon-PV voor de SDE+-openstelling van 2012 wordt uitgegaan van installatie eind 2013.</t>
  </si>
  <si>
    <t>DCTI_20111124_ExportGuide PV 2011</t>
  </si>
  <si>
    <t>A solar module’s efficiency is measured by the relationship between the solar irradiation shining on the module and the electrical output created from this radiation.</t>
  </si>
  <si>
    <t>Since 2006, solar module prices in Germany have fallen by around 45 percent. Because of</t>
  </si>
  <si>
    <t>this a high ROI is still possible for module owners despite the yearly lowering of the feed-in</t>
  </si>
  <si>
    <t>tariff set by renewable energy legislation (EEG).</t>
  </si>
  <si>
    <t>Production costs</t>
  </si>
  <si>
    <t>Degredation</t>
  </si>
  <si>
    <t>Over the years, photovoltaic systems decrease in efficiency and therefore produce less energy. Some of the causes of degradation apply to all module technologies, whereas some are specific to certain module types.</t>
  </si>
  <si>
    <t xml:space="preserve">After an initial degradation of around 2 percent, the efficiency of crystalline solar cells decreases gradually by around 0.2 percent [DGS: 2008, S. 294] or up to 0.1 percent [Vaaßen: 2005, S. 6f] per year, according to which source is consulted. </t>
  </si>
  <si>
    <t>Of all thin-film technologies, amorphous silicon (a-Si) experiences the highest rate of degradation during the initial period of operation. The degradation value can reach around 10 to 15 percent within the first 1,000 hours of operation, although the nominal capacity stays relatively constant. Manufacturers of a-Si modules usually write the module efficiency after this initial degradation in their product information. Therefore the customer receives a module with a higher output than is advertised by the manufacturers -- at least in the first 1000 hours of use.</t>
  </si>
  <si>
    <t>“Module inverters” are a relatively new addition to the market. With this technology, an inverter is connected to every module in the system, which allows the MPP for each individual module to be measured, and not just that of a single strand or the system as a whole. This means that when some system modules are affected by shading, the outputs of those modules which are not shadowed are not negatively affected. However, module inverters are significantly more expensive than conventional multi-string inverters, and their efficiency is currently also much lower than that of high quality, regular inverters. In comparison to central inverters, the identification of malfunctions and the replacement of faulty components also require a lot more time. On the other hand, micro module inverters are much easier and quicker to install, which saves a lot of money and makes up for the higher cost.</t>
  </si>
  <si>
    <t>Module inverters</t>
  </si>
  <si>
    <t>Investing in a PV system is generally regarded as low risk, and systems without moving</t>
  </si>
  <si>
    <t>parts (trackers) require little to no maintenance. Therefore, the costs of operation,</t>
  </si>
  <si>
    <t>maintenance and repair are usually very low. It is assumed that the yearly operating</t>
  </si>
  <si>
    <t>Risk and insurance</t>
  </si>
  <si>
    <t>costs amount to an average of less than 0.5 percent of the installation costs of the system.</t>
  </si>
  <si>
    <t>In comparison to modules, the average life-span of an inverter is significantly lower, at around ten to fourteen years. System planners should take into consideration in their ROI calculations that inverters must be replaced once or twice within the system’s expected life-span of 20 to 25 years.</t>
  </si>
  <si>
    <t>Inverter life-span</t>
  </si>
  <si>
    <t>De levensduur van omvormers wordt op dit moment geschat op ongeveer 15 jaar.</t>
  </si>
  <si>
    <t>Dit wordt vaak niet vermeld bij berekeningen over de terugverdientijd.</t>
  </si>
  <si>
    <t>Bank, K_201100606_Zonnepanelen op je dak, doe je mee</t>
  </si>
  <si>
    <t>No, lack data but valuable information</t>
  </si>
  <si>
    <t>Voor afnemers als bedoeld in artikel 95a, eerste lid, die elektriciteit invoeden op het net, berekent de leverancier de meterstand ten behoeve van de facturering en inning van de leveringskosten door de aan het net onttrokken elektriciteit te verminderen met de op het net ingevoede elektriciteit, met een maximum van 5000 kWh aan op het net ingevoede elektriciteit. Indien de hoeveelheid op het net ingevoede elektriciteit groter is dan 5000 kWh biedt de leverancier voor het meerdere een redelijke vergoeding op basis van artikel 95c, derde lid</t>
  </si>
  <si>
    <t>Elektriciteitswet 1998</t>
  </si>
  <si>
    <t>31c</t>
  </si>
  <si>
    <t>Artikel 95c
1.Bepalingen die zijn opgenomen in overeenkomsten inzake levering van elektriciteit aan afnemers die beschikken over een aansluiting op het net met een totale maximale doorlaatwaarde van ten hoogste 3*80A en die tot doel hebben de opwekking van duurzame elektriciteit te verbieden zijn onverbindend.
2.Een houder van een vergunning is verplicht een aanbod van een afnemer als bedoeld in het eerste lid tot teruglevering van door hem geproduceerde duurzame elektriciteit te aanvaarden.
3.Een houder van een vergunning betaalt de afnemer bedoeld in het eerste lid een redelijke vergoeding voor door hem aan het net geleverde duurzame elektriciteit.
4.Bij algemene maatregel van het bestuur kunnen nadere regels worden gesteld omtrent de door een houder van een vergunning te betalen redelijke vergoeding bedoeld in het derde lid</t>
  </si>
  <si>
    <t>95c</t>
  </si>
  <si>
    <t>Coding</t>
  </si>
  <si>
    <t>Example</t>
  </si>
  <si>
    <t>Value extracted from one of the reports referred to in notes</t>
  </si>
  <si>
    <t>(default) Value as set by the ETM on 23-11-2011</t>
  </si>
  <si>
    <t>Instralingsdiagram</t>
  </si>
  <si>
    <t>Het instralingsdiagram toont de gemiddelde jaarlijkse zoninstraling voor verschillende vaste hellingshoeken en oriëntaties, uitgedrukt in percentages van de maximale instraling. Zo is af te lezen dat de instraling op een plat vlak (het middelpunt van de cirkel) ongeveer 85% van de maximale instraling bedraagt. In Nederland wordt het maximum, ruim 1100 W/m², bereikt onder een hoek van 35° op het zuiden. Het diagram is geldig voor West-Europa van Denemarken tot Noord-Spanje.</t>
  </si>
  <si>
    <t>http://www.solaraccess.nl/zonnestroom/</t>
  </si>
  <si>
    <r>
      <rPr>
        <b/>
        <sz val="10"/>
        <color theme="1"/>
        <rFont val="Arial"/>
        <family val="2"/>
      </rPr>
      <t>Maat voor zon-instraling</t>
    </r>
    <r>
      <rPr>
        <sz val="10"/>
        <color theme="1"/>
        <rFont val="Arial"/>
        <family val="2"/>
      </rPr>
      <t xml:space="preserve">
De intensiteit van de zonnestraling verandert met het uur van de dag, de tijd van het jaar en de weersomstandigheden. Om toch gemakkelijk te kunnen rekenen met gegevens over de instraling, kan de totale hoeveelheid zonne-energie worden uitgedrukt in uren volle zon per m2. Als internationale standaard wordt aangenomen dat bij "volle zon" een vermogen van 1000 W per m2 op het aardoppervlak wordt ingestraald. Eén uur volle zon levert dan dus als maat 1000 Wh per m2, anders gezegd: 1kWh/m2. Bij deze instraling van 1000 W/m2 wordt ook het piekvermogen van een zonnepaneel bepaald.
Het begrip "uren volle zon" maakt het nu gemakkelijk de opbrengst van een zonnepaneel te berekenen. Een zonaanbod van één uur volle zon (dus 1kWh/m2) komt overeen met de zonne-energie die op een wolkenloze zomerdag op een op de zon gericht vlak valt.
Het totale jaarlijkse zonaanbod in Nederland komt overeen met ongeveer duizend uur volle zon. Met andere woorden: de gemiddelde jaarlijkse zoninstraling in ons land bedraagt circa 1000 kWh/m2. ter vergelijking: in Groenland bedraagt de jaarlijkse zoninstraling 750 kWh/m2, in Spanje 1500 en in Israël 2000 kWh/m2. Voor ontwerp van zonnestroomsystemen wordt in Nederland 1000 kWh/m2/jaar als kengetal gehanteerd.
In Nederland bedraagt het daggemiddelde 2,7 uur volle zon (2,7 kWh/m2). Dit is een gemiddelde over december (0,5 uur) tot juni (5 uur). Het verschil tussen zonne-energie-instraling in zomer en winter is dus een factor 10. Echter, in de winter kan op een heldere dag gemakkelijk sprake zijn van een paar uur volle zon, en op een bewolkte zomerdag kan het aanbod daar zelfs onder blijven. Dit gegeven is bij het ontwerpen van zonnestroomsystemen een belangrijk aspect.
Ook binnen Nederland zelf kan de zoninstraling iets variëren. De kustgebieden blijken iets meer zon te ontvangen dan de meer landinwaarts gelegen gebieden. Het verschil bedraagt een paar procent.</t>
    </r>
  </si>
  <si>
    <t>Vuistregels</t>
  </si>
  <si>
    <t>Zon</t>
  </si>
  <si>
    <t>De stralingsdichtheid van de zon is bij volle zon ongeveer 1 kW per vierkante meter op een plat vlak.</t>
  </si>
  <si>
    <t>Gemiddeld ontvangt Nederland per jaar 1000 kWh/m² op een plat vlak.</t>
  </si>
  <si>
    <t>Een vlak onder een hoek van 35°, gericht op het zuiden, vangt 15% meer zonne-energie dan een plat vlak (gemiddeld per jaar in Nederland)</t>
  </si>
  <si>
    <t>Standaard testcondities</t>
  </si>
  <si>
    <t>Om een internationale vergelijking te kunnen maken tussen verschillende typen en merken zonne-panelen, worden getest onder 'standaard test condities.' standaard testcondities worden onder andere gebruikt om het piekvermogen van een zonnepaneel te bepalen.</t>
  </si>
  <si>
    <t>De standaard testcondities zijn internationaal gelijk en bestaan uit:</t>
  </si>
  <si>
    <t>Instraling: E = 1000 W/m²</t>
  </si>
  <si>
    <t>PV-celtemperatuur: T c = 25 ° C</t>
  </si>
  <si>
    <t>Lichtspectrum-specificatie: AM = 1,5</t>
  </si>
  <si>
    <t>Deze laatste grootheid " Air-Mass" is een maat voor de absorptie van (zon)licht door de omgevingslucht, en is onder andere afhankelijk van de relatieve luchtvochtigheid.</t>
  </si>
  <si>
    <t>Piekvermogen</t>
  </si>
  <si>
    <t>Het piekvermogen van een zonnepaneel is het maximale vermogen dat het zonnepaneel levert bij standaard testcondities.</t>
  </si>
  <si>
    <t>Een zonnepaneel van 175 Wp levert bij standaard testcondities 175 Watt.</t>
  </si>
  <si>
    <t>Zonnecel</t>
  </si>
  <si>
    <t>Een monokristalijn silicium zonnecel van 10 x 10 cm heeft een vermogen van 1,5 Wp</t>
  </si>
  <si>
    <t>Zonnepaneel</t>
  </si>
  <si>
    <t>Een gangbaar zonnepaneel voor netgekoppelde systemenheeft een piekvermogen van ongeveer 175</t>
  </si>
  <si>
    <t>Wp en een oppervlakte van 1,3 m². Het levert zonder systeemverliezen circa 148 kWh per jaar.</t>
  </si>
  <si>
    <t>Pv-systeem</t>
  </si>
  <si>
    <t>Een goed netgekoppeld pv-systeem levert, afhankelijk van oriëntatie en hellingshoek, ongeveer 850 Wh per Wp per jaar bij een opbrengstfactor van 80 %</t>
  </si>
  <si>
    <r>
      <t>Het piekvermogen wordt dikwijls aangeduid met </t>
    </r>
    <r>
      <rPr>
        <b/>
        <sz val="10"/>
        <rFont val="Arial"/>
        <family val="2"/>
      </rPr>
      <t>Wpiek </t>
    </r>
    <r>
      <rPr>
        <sz val="10"/>
        <rFont val="Arial"/>
        <family val="2"/>
      </rPr>
      <t>of </t>
    </r>
    <r>
      <rPr>
        <b/>
        <sz val="10"/>
        <rFont val="Arial"/>
        <family val="2"/>
      </rPr>
      <t>Wp</t>
    </r>
    <r>
      <rPr>
        <sz val="10"/>
        <rFont val="Arial"/>
        <family val="2"/>
      </rPr>
      <t>.</t>
    </r>
  </si>
  <si>
    <t>Dunne-laag-zonnecellen worden gemaakt met een opdamptechniek, zoals plasmadepositie.</t>
  </si>
  <si>
    <r>
      <t xml:space="preserve">Zo zijn er amorf silicium zonnecellen, die bij massaproductie relatief goedkoop zijn, maar waarvan het rendement nog niet zo hoog is. </t>
    </r>
    <r>
      <rPr>
        <b/>
        <sz val="10"/>
        <rFont val="Verdana"/>
        <family val="2"/>
      </rPr>
      <t>De term 'amorf ' slaat op het ontbreken van een kristalstructuur.</t>
    </r>
  </si>
  <si>
    <t>http://www.ternary.org/zonne-energie/basis.html</t>
  </si>
  <si>
    <t>Bij de zon wordt eveneens onderscheid gemaakt tussen het vermogen en de energie, d.w.z. het stralingsvermogen en de stralingsenergie.
Het stralingsvermogen van de zon in het heelal bedraagt boven Nederland 1400 Watt per vierkante meter (W/m2). Door deeltjes en stof in de hogere atmosfeer wordt het stralingsvermogen een stuk verminderd tot 1000 W/m2. Dit stralingsvermogen hebben we alleen in de zomer op een zonnige dag. In ons land is de lucht vaak bewolkt, zodat wij een gemiddeld stralingsvermogen hebben van 600 W/m2. De stand van de zon en het jaargetijde maken ook uit.
De remmende weg van de dampkring is bij een lage zonnestand langer en treedt er onderweg naar het aardoppervlak meer verlies op. De gemiddelde jaarlijkse stralingsenergie van de zon ligt onafhankelijk van het weer op 1100 kWh/m2 in onze omgeving. Bij de evenaar is dat 2200 kWh/m2, op de Noordkaap slechts 800 kWh/m2. De gemiddelde dagelijkse stralingsenergie bedraagt in de winter 1 kWh/m2, in de zomer 5 kWh/m2 en in de lente en herfst ca. 3 kWh/m2.</t>
  </si>
  <si>
    <t>Er zijn twee kwaliteiten 230Volt-omvormers.
Goedkopere soort is een blokgolf-omvormer. Deze omvormer levert geen mooie sinusspanning, zoals het lichtnet levert. Dit hoeft echter ook niet in alle gevallen, waar 230Volt gebruikt wordt. Voor machines, verwarmingsapparatuur en sommige TV’s is dit voldoende.
De duurdere soort is de sinusgolf-omvormer. Deze omvormer levert wel een exacte sinusgolf, zoals het lichtnet levert. Deze omvormer is ook geschikt voor elektronische apparatuur, vooral een satellietontvanger en video- en geluidsrecorders vergen dit type omvormer.
De prijs van sinus omvormers is redelijk hoog en neemt snel toe als het wattage stijgt. Een prijs van Euro 450,- per kilowatt is realistisch</t>
  </si>
  <si>
    <t>Technical</t>
  </si>
  <si>
    <t>Cost</t>
  </si>
  <si>
    <t>Solar pv</t>
  </si>
  <si>
    <t>Wp to kWp</t>
  </si>
  <si>
    <r>
      <t xml:space="preserve">Crystalline silicon cells are made from thin slices (wafers) cut from a single crystal or a block of silicon. The type of crystalline cell produced depends on how the wafers are made. The main types of crystalline cells are:
• Mono crystalline (mc-Si):
• Polycrystalline or multi crystalline (pc-Si)
• Ribbon and sheet-defined film growth (ribbon/sheet c-Si).
The single crystal method provides higher efficiency, and therefore higher power generation. Crystalline silicon is the most common and mature technology representing about 80% of the market today. Cells turn between 14 and 22% of the sunlight that reaches them into electricity. For c-Si modules, efficiency ranges between </t>
    </r>
    <r>
      <rPr>
        <b/>
        <sz val="10"/>
        <color theme="1"/>
        <rFont val="Arial"/>
        <family val="2"/>
      </rPr>
      <t>12 and 19%</t>
    </r>
    <r>
      <rPr>
        <sz val="10"/>
        <color theme="1"/>
        <rFont val="Arial"/>
        <family val="2"/>
      </rPr>
      <t xml:space="preserve"> (see Table 7).
Individual solar cells range from 1 to 15 cm across (0.4 to 6 inches). However, the most common cells are 12.7 x 12.7 cm (5 x 5 inches) or 15 x 15 cm (6 x 6 inches) and produce 3 to 4.5 W – a very small amount of power. A standard c-Si module is made up of about 60 to 72 solar cells and has a nominal power ranging from 120 to 300 Wp depending on size and efficiency.
The typical module size is 1.4 to 1.7 m² although larger modules are also manufactured (up to 2.5 m²). These are typically utilised for BIPV applications.</t>
    </r>
  </si>
  <si>
    <t>kWp to MWp</t>
  </si>
  <si>
    <t>Comments</t>
  </si>
  <si>
    <t xml:space="preserve">See comment in this cell for more elaborate argumentation. </t>
  </si>
  <si>
    <t>EURO/MWp</t>
  </si>
  <si>
    <t>EURO/kWp</t>
  </si>
  <si>
    <t>EURO/kWp h</t>
  </si>
  <si>
    <t>Wp to MWp</t>
  </si>
  <si>
    <r>
      <rPr>
        <b/>
        <sz val="10"/>
        <color theme="1"/>
        <rFont val="Arial"/>
        <family val="2"/>
      </rPr>
      <t>De prijs van zonnepanelen</t>
    </r>
    <r>
      <rPr>
        <sz val="10"/>
        <color theme="1"/>
        <rFont val="Arial"/>
        <family val="2"/>
      </rPr>
      <t xml:space="preserve">
De prijs van zonnepanelen is de laatste 10 jaar in Nederland met ruim 80% gedaald. Deze spectaculaire daling is een gevolg van mondiale massaproductie aangedreven door een gesubsidieerde vraag uit landen zoals Duitsland, efficiëntere productiemethoden en een verbetering van het energetisch rendement van de zonnecellen. Nederlandse particuliere huiseigenaren kunnen inmiddels panelen kopen voor een prijs van 0,80 euro cent per Wattpiek (excl. btw) tegen meer dan 4 euro tien jaar geleden. Dit betekent dat een huishouden die tien jaar geleden 2000 kWh zonnestroom wilde opwekken nog ongeveer 10.000 euro moest betalen voor de panelen en nu nog maar 2000 euro (excl. btw).
Woningeigenaren hebben echter niet alleen panelen nodig om stroom op te wekken uit energie van de zon, maar ook een omvormer, montagematerialen, kabels en een installateur die de panelen monteert en de meterkast aanpast. De panelen vormen nu ongeveer 35-40% van de totale kosten en dat aandeel zal verder kunnen afnemen. Andere factoren dan de panelen bepalen dus in toenemende mate de prijs van een all-in-zonpakket. De verwachting is dat prijzen van deze factoren, zoals arbeidsloon van een installateur, niet snel naar beneden zullen gaan.</t>
    </r>
  </si>
  <si>
    <t>Natuur en Milieu_20120129_Factsheet Nederlandse markt zonne-energie</t>
  </si>
  <si>
    <t>No, lack data but give costs indication NL</t>
  </si>
  <si>
    <r>
      <rPr>
        <b/>
        <sz val="10"/>
        <color theme="1"/>
        <rFont val="Arial"/>
        <family val="2"/>
      </rPr>
      <t>Zonnestroom van je eigen dak zonder subsidie is goedkoper dan stroom van energiebedrijven</t>
    </r>
    <r>
      <rPr>
        <sz val="10"/>
        <color theme="1"/>
        <rFont val="Arial"/>
        <family val="2"/>
      </rPr>
      <t xml:space="preserve">
Voor stroom ingekocht bij het energiebedrijf betalen consumenten nu gemiddeld 25 cent per kWh, terwijl woningeigenaren zelf zonnestroom kunnen opwekken met eigen zonnepanelen tegen ongeveer 21 cent per kWh. Hierbij is uitgegaan van de volgende bronnen en uitgangspunten: de kostenontwikkeling van zonnecellen en panelen sinds het jaar 2000 zijn gebaseerd op gegevens van de Europese zon-pv industrie associatie (EPIA, 2011), uitgangspunt is een zonnepakket met omvang van 1920 Wp, een conversieratio Wp-kWh van 0,88, eenmalige installatie en overige kosten van ca 1800 euro, een discontovoet van 6%, een afname-degradatie van het rendement van de panelen met 0,5% per jaar, extra vervangingskosten van 883 euro voor een nieuwe omvormer na 12 jaar en een totale levensduur van de panelen van 25 jaar. De prijs van stroom van energiebedrijven is gebaseerd op CBS (2011).</t>
    </r>
  </si>
  <si>
    <t>EPIA_201109_Solar PV Competing in the energy sector</t>
  </si>
  <si>
    <t>The typical installed capacity for  residential households is 3 kW</t>
  </si>
  <si>
    <r>
      <rPr>
        <b/>
        <sz val="10"/>
        <color theme="1"/>
        <rFont val="Arial"/>
        <family val="2"/>
      </rPr>
      <t>1.2.b. Parameters for the calculation of PV electricity production</t>
    </r>
    <r>
      <rPr>
        <sz val="10"/>
        <color theme="1"/>
        <rFont val="Arial"/>
        <family val="2"/>
      </rPr>
      <t xml:space="preserve">
To calculate the cost per kWh of electricity produced, the total energy output of the PV system has to be determined. This includes several parameters:
• Solar irradiance: the data on solar irradiance are based on the PV-GIS database from the Joint Research Centre of the European Commission and the SolarGIS database from Geomodel Solar. Extreme values (5% on each side) for each of the countries
have been discarded.
• Performance ratio: during the day, a PV system does not produce at 100% of its capacity due to for example shading of the modules. The general standard is to assume about 75% for residential systems and 80% for larger systems.
• Lifetime: to calculate generation cost, based on continuous technology developments, a gradual increase of the technical guaranteed lifetime of the PV modules, starting at 25 years and increasing to 35 years in 2020, is assumed. The same has been done for inverters (15 years in 2010 to 25 years in 2020). The technical guaranteed lifetime of the components does not necessarily coincide with the time horizon considered by investors in PV.
• PV module degradation: this affects the performance of the PV system over its lifetime. The assumption is based on the generally accepted guaranteed performance of the PV modules – namely 80% of the initial performance after 25 years. For the purposes of this report, the lifetime used in the calculations is called the guaranteed lifetime. The increase in lifetime reflects improvements in degradation ratios over the years with a guaranteed lifetime of 80% of the initial performance after 35 years for modules produced in 2020.</t>
    </r>
  </si>
  <si>
    <t>1.3. A huge potential for cost reduction</t>
  </si>
  <si>
    <t>1.3.a. PV module prices: a 20% learning factor</t>
  </si>
  <si>
    <t>The cost of PV systems has been going down for decades and is now approaching</t>
  </si>
  <si>
    <t>competitiveness. The figures below illustrate that remarkable price decline: over the last</t>
  </si>
  <si>
    <t>20 years, PV has already shown impressive price reductions, with the price of PV</t>
  </si>
  <si>
    <t>modules decreasing by over 20% every time the cumulative sold volume of PV</t>
  </si>
  <si>
    <t>modules has doubled (learning factor). The average price of a PV module in Europe in</t>
  </si>
  <si>
    <t>July 2011 reached around 1.2 €/W; this is about 70% lower than 10 years ago.</t>
  </si>
  <si>
    <t>1.3.b. System prices could go down by 36-51% by 2020</t>
  </si>
  <si>
    <t>The cost of an investment in a PV system is driven mostly by the initial up-front investment or</t>
  </si>
  <si>
    <t>capital expenditure. Additional costs encountered during a system’s lifetime are comparatively</t>
  </si>
  <si>
    <t>low. Therefore, it is useful to assess the evolution of the capital costs over time.</t>
  </si>
  <si>
    <t>System prices have declined rapidly; during the last 5 years a price decrease of 50% has been</t>
  </si>
  <si>
    <t>realised in Europe. Over the next 10 years, system prices could decline by about 0.83-</t>
  </si>
  <si>
    <t>1.59 €/Wp (Figure 6, page 16) – a price decrease of 36-51%, depending on the segment.</t>
  </si>
  <si>
    <t>Again, in all countries and over all segments, significant reductions in the total installed system</t>
  </si>
  <si>
    <t>prices are feasible. The observed market prices in several countries contrast with the lowest</t>
  </si>
  <si>
    <t>prices in Germany, where the market is more mature. But that gap is narrowing quickly.</t>
  </si>
  <si>
    <t>The figure below represents the potential for price decrease in 3 market segments – residential,</t>
  </si>
  <si>
    <t>commercial and ground-mounted – starting from the prices seen at the end of 2010. Real</t>
  </si>
  <si>
    <t>prices for 2010 and 2011 are also shown. Prices went down sharply at the beginning of 2011,</t>
  </si>
  <si>
    <t>a consequence of a slow market start and a growing global production capacity.</t>
  </si>
  <si>
    <t>EPIA_201103_Global market Outlook for PV until 2015</t>
  </si>
  <si>
    <t xml:space="preserve">No, focus at development installed capacity </t>
  </si>
  <si>
    <t>No, but usable market information</t>
  </si>
  <si>
    <t>Production capacity effective/Specific AC electricity yield</t>
  </si>
  <si>
    <t>Production capacity gross/ Peak power</t>
  </si>
  <si>
    <t>Calculation from insolation and performance ratio</t>
  </si>
  <si>
    <r>
      <t>kWh</t>
    </r>
    <r>
      <rPr>
        <sz val="8"/>
        <color theme="1"/>
        <rFont val="Arial"/>
        <family val="2"/>
      </rPr>
      <t>/kWp*y</t>
    </r>
  </si>
  <si>
    <t>The total annual amount of solar energy per unit area (the insolation) varies</t>
  </si>
  <si>
    <t>over the earth’s surface and roughly ranges from 700 kWh/m2 to 2800</t>
  </si>
  <si>
    <t>kWh/m2 for horizontal planes. The lowest values correspond to polar regions,</t>
  </si>
  <si>
    <t>the highest to selected dry desert areas3.</t>
  </si>
  <si>
    <t>Calculation from full sun intensity and insolation.</t>
  </si>
  <si>
    <t>Calculation from full sun hours and performance ratio.</t>
  </si>
  <si>
    <t>Installed capacity. Set by the ETM at 1 MW.</t>
  </si>
  <si>
    <t>Assumed to be 6%, as standard WACC in ETM for small power technologies.</t>
  </si>
  <si>
    <t>Zonnepanelen Systeem - 3040 Wp</t>
  </si>
  <si>
    <t>http://www.bespaarbazaar.nl/zonnepanelen-pakket-sunkit-3220wp-p-862.html</t>
  </si>
  <si>
    <t>5 jaar garantie op omvormer</t>
  </si>
  <si>
    <t>10 jaar garantie op zonne-panelen</t>
  </si>
  <si>
    <t>n.v.t.</t>
  </si>
  <si>
    <t>Bespaarbazaar</t>
  </si>
  <si>
    <t>ECN_20120130_Policies and opportunities for grid parity of PV in the Netherlands</t>
  </si>
  <si>
    <t>Conclusions</t>
  </si>
  <si>
    <t>SDE subsidy of the Dutch government enabled financing of solar PV for a number of years, albeit</t>
  </si>
  <si>
    <t>with a stop-and-go character. However, due to the economic recession and the ensuing governmental</t>
  </si>
  <si>
    <t>budget reductions the relatively high feed-in tariffs for PV ended by 2010. In 2011, PV systems</t>
  </si>
  <si>
    <t>may opt for SDE subsidy based on the maximum tariff of 9, 11, 13, or 15 €ct/kWh, but it is questionable</t>
  </si>
  <si>
    <t>whether this will materialise. A growing number of private initiatives aims to achieve grid</t>
  </si>
  <si>
    <t>parity for PV systems in households. There are large differences between these initiatives. One of</t>
  </si>
  <si>
    <t>them is based on two basic elements, i.e. closing of very competitive contracts for multi-MW PV</t>
  </si>
  <si>
    <t>systems and so-called net metering. The investment costs of these PV systems are of the same order</t>
  </si>
  <si>
    <t>of magnitude as assumed for rather large 100-kWp PV systems in the SDE. Therefore, it is conceivable</t>
  </si>
  <si>
    <t>that the resulting electricity price is equal to or only marginally higher than the electricity</t>
  </si>
  <si>
    <t>tariff for households of 23 €ct/kWh. If such favourable conditions apply, it appears to be feasible to</t>
  </si>
  <si>
    <t>reach grid parity for PV in households in 2011.</t>
  </si>
  <si>
    <t>ECN_201103_Final advice base rates 2011</t>
  </si>
  <si>
    <t>7.10 Solar PV</t>
  </si>
  <si>
    <t>Description of reference installation</t>
  </si>
  <si>
    <t>Base rates are distinguished for two categories: solar PV small (1-15 kWp) and solar PV large</t>
  </si>
  <si>
    <t>(15-100 kWp). The reference installations have a capacity of respectively 3.5kWp and 100 kWp.</t>
  </si>
  <si>
    <t>In the category solar PV small, the additional costs of electrical adaptations in a dwelling and</t>
  </si>
  <si>
    <t>installation of a gross production meter for the subsidy on the generated solar power for own use</t>
  </si>
  <si>
    <t>are included in the investment cost. These additional costs have been established to amount to</t>
  </si>
  <si>
    <t>170 €/kWp and 25 €/kWp including VAT. Solar power systems are relatively low maintenance.</t>
  </si>
  <si>
    <t>In both categories the O&amp;M costs include the costs of maintenance and small repairs. Currently,</t>
  </si>
  <si>
    <t>the standard guarantee on the converter can be extended from 5 years to the entire subsidy duration.</t>
  </si>
  <si>
    <t>These costs have been included in the O&amp;M costs of the category large, but not in the</t>
  </si>
  <si>
    <t>category small. In the latter category, replacement of the converter at the end of its lifetime (after</t>
  </si>
  <si>
    <t>about ten years) is considered as a separate investment decision that will have a positive result,</t>
  </si>
  <si>
    <t>even without SDE payments.</t>
  </si>
  <si>
    <t>The Dutch Ministry of Economic Affairs asked ECN/KEMA to assume the most economical</t>
  </si>
  <si>
    <t>systems in the market and to incorporate the price development of early 2012 in their advice on</t>
  </si>
  <si>
    <t>the base rate for SDE 2011. ECN/KEMA did this by assuming only the solar panels with IEC</t>
  </si>
  <si>
    <t>61215 and IEC 61730 certification and for which the common 10 and 25 year product guarantee</t>
  </si>
  <si>
    <t>is issued.</t>
  </si>
  <si>
    <t>Additional comments</t>
  </si>
  <si>
    <t>In 2009 7.2 GWp of solar panels was installed worldwide, 3.8 GWp in Germany (EPIA, 2010).</t>
  </si>
  <si>
    <t>The current worldwide installed capacity amounts to almost 23 GWp. In the first six months of</t>
  </si>
  <si>
    <t>2010 Germany installed more than 3 GWp of PV capacity already, thus keeping Germany the</t>
  </si>
  <si>
    <t>largest market by far in 2010. ECN/KEMA feels that the developments in the international market</t>
  </si>
  <si>
    <t>for solar panels influence the expected prices for solar panels in the Netherlands and therefore</t>
  </si>
  <si>
    <t>includes the developments in Germany in the advice on the base rate for SDE 2011. In the</t>
  </si>
  <si>
    <t>draft advice (Lensink, et al., 2010a) a strong decrease in the panel price in the second half of</t>
  </si>
  <si>
    <t>2010 was projected in response to the planned additional degression of the German feed-in tariffs</t>
  </si>
  <si>
    <t>as of 1 July. However, this decrease failed to take place until early September 2010. One</t>
  </si>
  <si>
    <t>reason for this could be the fact that the current system prices enable sufficient returns on investment</t>
  </si>
  <si>
    <t>in a solar power system despite the lower tariffs (Photon International, 2010). Moreover,</t>
  </si>
  <si>
    <t>demand will remain high because of the upcoming further decrease of the feed-in tariffs.</t>
  </si>
  <si>
    <t>As a result no further decrease in panel prices are expected for the second half of 2010. In fact, a</t>
  </si>
  <si>
    <t>light increase is currently seen due to the deteriorated position of the euro compared to the dollar</t>
  </si>
  <si>
    <t>and due to the strong market growth. In January 2011 the next degression of the German</t>
  </si>
  <si>
    <t>feed-in tariffs will take place, which is expected to amount to 13%. The solar panel prices are</t>
  </si>
  <si>
    <t>expected to respond with a decrease of about 8%. The subsequent degression step in January</t>
  </si>
  <si>
    <t>2011 will be linked to the installed capacity in 2011. Despite the announced decrease of the</t>
  </si>
  <si>
    <t>German feed-in tariffs, demand in 2011 will remain at a high level in Germany. ECN/KEMA</t>
  </si>
  <si>
    <t>expects that the degression in 2012 will amount to 12% to 21%10. In 2011 and 2012 the market</t>
  </si>
  <si>
    <t>in other parts of Europe and the United States will continue to grow. However, Germany will</t>
  </si>
  <si>
    <t>remain the largest market in 2012. The degression of the German feed-in tariffs is therefore expected</t>
  </si>
  <si>
    <t>to also have a large influence on the panel prices in 2012 and an additional decrease of</t>
  </si>
  <si>
    <t>8% will be realised in 2012. The ultimately realised degression, the development of the global</t>
  </si>
  <si>
    <t>market and the possible threat of overcapacity are uncertain factors in this projection.</t>
  </si>
  <si>
    <t>In 2010 the realised prices of the most economical turnkey systems in the Netherlands amount</t>
  </si>
  <si>
    <t>to 2300 to 2600 €/kWp excluding VAT for a system of about 100 kWp. These costs are built up</t>
  </si>
  <si>
    <t>as follows: 1650 €/kWp panel costs and 800 €/kWp balance of system (BoS) and installation. In</t>
  </si>
  <si>
    <t>the short term the decreasing panel prices are expected to result in lower investment costs. Taking</t>
  </si>
  <si>
    <t>into account the above-mentioned anticipated decreases in the period 2010-2011, the investment</t>
  </si>
  <si>
    <t>costs for systems in the category 15-100 kWp in 2012 are projected at 2145 €/kWp excluding</t>
  </si>
  <si>
    <t>VAT (1395 €/kWp panel costs and 750 €/kWp BoS and installation). These costs are</t>
  </si>
  <si>
    <t>slightly higher for smaller systems at 2445 €/kWp excluding VAT. In the small category VAT</t>
  </si>
  <si>
    <t>and the additional costs 195 €/kWp need to be included in the investment cost (see ‘Description</t>
  </si>
  <si>
    <t>reference installation’). Table 7.10 provides an overview of the technical-economic parameters.</t>
  </si>
  <si>
    <t>No, ECN_201109 is more recent.</t>
  </si>
  <si>
    <t>No, lack data but gives up to date view ECN on PV.</t>
  </si>
  <si>
    <t>Zonnepanelen.nl</t>
  </si>
  <si>
    <t xml:space="preserve">No valuable information but costs data too old </t>
  </si>
  <si>
    <t>Sonnenenergie_201201_Geht es noch ein bisschen billiger?</t>
  </si>
  <si>
    <t>Turn-key costs</t>
  </si>
  <si>
    <t>Sonnenenergie</t>
  </si>
  <si>
    <t>Average about 1,40 EURO/Wp, from 20+ panels, installation costs would be around €2000,-. Take this as average.</t>
  </si>
  <si>
    <t>Bank, K_201100606_Zonnepanelen op je dak, doe je mee?</t>
  </si>
  <si>
    <t>No, UK data</t>
  </si>
  <si>
    <t>Elke week worden we weer lekker gemaakt met technische doorbraken. Het maximaal</t>
  </si>
  <si>
    <t>haalbare rendement staat nu op 42,8% in het laboratorium, terwijl de commercieel</t>
  </si>
  <si>
    <t>verkrijgbare panelen het nog moeten doen met een rendement van 15 tot 19%.</t>
  </si>
  <si>
    <t>No, lack data. Only module prices are given for EU.</t>
  </si>
  <si>
    <t>Data 1-1-2011</t>
  </si>
  <si>
    <t>Mercom Capital Group_20120116_SolarReport</t>
  </si>
  <si>
    <t>Data date</t>
  </si>
  <si>
    <r>
      <t>·</t>
    </r>
    <r>
      <rPr>
        <sz val="7"/>
        <color indexed="8"/>
        <rFont val="Times New Roman"/>
        <family val="1"/>
        <charset val="2"/>
      </rPr>
      <t xml:space="preserve">         </t>
    </r>
    <r>
      <rPr>
        <sz val="9"/>
        <color indexed="8"/>
        <rFont val="Arial"/>
        <family val="1"/>
        <charset val="2"/>
      </rPr>
      <t>This research will update the attributes of this technology (see output tab) which will be used for the ETM.</t>
    </r>
  </si>
  <si>
    <r>
      <t>·</t>
    </r>
    <r>
      <rPr>
        <sz val="7"/>
        <color indexed="8"/>
        <rFont val="Times New Roman"/>
        <family val="1"/>
        <charset val="2"/>
      </rPr>
      <t xml:space="preserve">         </t>
    </r>
    <r>
      <rPr>
        <sz val="9"/>
        <color indexed="8"/>
        <rFont val="Arial"/>
        <family val="1"/>
        <charset val="2"/>
      </rPr>
      <t>Made fully available and transparent with the goal to stimulate the debate which will hopefully lead to a</t>
    </r>
  </si>
  <si>
    <r>
      <t>·</t>
    </r>
    <r>
      <rPr>
        <sz val="7"/>
        <color indexed="8"/>
        <rFont val="Times New Roman"/>
        <family val="1"/>
        <charset val="2"/>
      </rPr>
      <t xml:space="preserve">         </t>
    </r>
    <r>
      <rPr>
        <sz val="9"/>
        <color indexed="8"/>
        <rFont val="Arial"/>
        <family val="1"/>
        <charset val="2"/>
      </rPr>
      <t>This research has made possible with help of the consulted sources, the knowledge within Quintel Intelligence</t>
    </r>
  </si>
  <si>
    <r>
      <t xml:space="preserve">Sources </t>
    </r>
    <r>
      <rPr>
        <i/>
        <sz val="9"/>
        <color indexed="8"/>
        <rFont val="Wingdings"/>
        <family val="2"/>
      </rPr>
      <t>à</t>
    </r>
    <r>
      <rPr>
        <i/>
        <sz val="9"/>
        <color indexed="8"/>
        <rFont val="Arial"/>
        <family val="2"/>
      </rPr>
      <t xml:space="preserve"> Notes </t>
    </r>
    <r>
      <rPr>
        <i/>
        <sz val="9"/>
        <color indexed="8"/>
        <rFont val="Wingdings"/>
        <family val="2"/>
      </rPr>
      <t>à</t>
    </r>
    <r>
      <rPr>
        <i/>
        <sz val="9"/>
        <color indexed="8"/>
        <rFont val="Arial"/>
        <family val="2"/>
      </rPr>
      <t xml:space="preserve"> Calculations </t>
    </r>
    <r>
      <rPr>
        <i/>
        <sz val="9"/>
        <color indexed="8"/>
        <rFont val="Wingdings"/>
        <family val="2"/>
      </rPr>
      <t>à</t>
    </r>
    <r>
      <rPr>
        <i/>
        <sz val="9"/>
        <color indexed="8"/>
        <rFont val="Arial"/>
        <family val="2"/>
      </rPr>
      <t xml:space="preserve"> Output</t>
    </r>
  </si>
  <si>
    <r>
      <t>·</t>
    </r>
    <r>
      <rPr>
        <sz val="7"/>
        <color indexed="8"/>
        <rFont val="Times New Roman"/>
        <family val="1"/>
        <charset val="2"/>
      </rPr>
      <t xml:space="preserve">         </t>
    </r>
    <r>
      <rPr>
        <sz val="9"/>
        <color indexed="8"/>
        <rFont val="Arial"/>
        <family val="1"/>
        <charset val="2"/>
      </rPr>
      <t xml:space="preserve">Supporting information is provided in the tabs: </t>
    </r>
    <r>
      <rPr>
        <i/>
        <sz val="9"/>
        <color indexed="8"/>
        <rFont val="Arial"/>
        <family val="1"/>
        <charset val="2"/>
      </rPr>
      <t>assumptions, supporting variables, reading guide</t>
    </r>
    <r>
      <rPr>
        <sz val="9"/>
        <color indexed="8"/>
        <rFont val="Arial"/>
        <family val="1"/>
        <charset val="2"/>
      </rPr>
      <t xml:space="preserve"> </t>
    </r>
  </si>
  <si>
    <r>
      <t>·</t>
    </r>
    <r>
      <rPr>
        <sz val="7"/>
        <color indexed="8"/>
        <rFont val="Times New Roman"/>
        <family val="1"/>
        <charset val="2"/>
      </rPr>
      <t xml:space="preserve">         </t>
    </r>
    <r>
      <rPr>
        <sz val="10"/>
        <color indexed="8"/>
        <rFont val="Arial"/>
        <family val="1"/>
        <charset val="2"/>
      </rPr>
      <t>For more information about the ETM and its cost calculations visit</t>
    </r>
  </si>
  <si>
    <t>http://wiki.quintel.com/index.php/Documentation</t>
  </si>
  <si>
    <t xml:space="preserve"> continuous improvement of the ETM.  </t>
  </si>
  <si>
    <t xml:space="preserve"> and external validation</t>
  </si>
  <si>
    <t>Summary</t>
  </si>
  <si>
    <t>Certainties</t>
  </si>
  <si>
    <t>Uncertainties</t>
  </si>
  <si>
    <r>
      <t>·</t>
    </r>
    <r>
      <rPr>
        <sz val="7"/>
        <color indexed="8"/>
        <rFont val="Times New Roman"/>
        <family val="1"/>
        <charset val="2"/>
      </rPr>
      <t xml:space="preserve">         </t>
    </r>
    <r>
      <rPr>
        <sz val="9"/>
        <color indexed="8"/>
        <rFont val="Arial"/>
        <family val="1"/>
        <charset val="2"/>
      </rPr>
      <t>Technical lifetime</t>
    </r>
  </si>
  <si>
    <r>
      <t>·</t>
    </r>
    <r>
      <rPr>
        <sz val="7"/>
        <color indexed="8"/>
        <rFont val="Times New Roman"/>
        <family val="1"/>
        <charset val="2"/>
      </rPr>
      <t xml:space="preserve">         </t>
    </r>
    <r>
      <rPr>
        <sz val="9"/>
        <color indexed="8"/>
        <rFont val="Arial"/>
        <family val="1"/>
        <charset val="2"/>
      </rPr>
      <t>Investment costs (comment)</t>
    </r>
  </si>
  <si>
    <r>
      <t>·</t>
    </r>
    <r>
      <rPr>
        <sz val="7"/>
        <color indexed="8"/>
        <rFont val="Times New Roman"/>
        <family val="1"/>
        <charset val="2"/>
      </rPr>
      <t xml:space="preserve">         </t>
    </r>
    <r>
      <rPr>
        <sz val="9"/>
        <color indexed="8"/>
        <rFont val="Arial"/>
        <family val="1"/>
        <charset val="2"/>
      </rPr>
      <t>Yield calculations (insolation, performance ratio)</t>
    </r>
  </si>
  <si>
    <t>System is installed on a inclined and tiled roof.</t>
  </si>
  <si>
    <t>Roof is positioned in sub-optimal position (S-W, some shade)</t>
  </si>
  <si>
    <t>All costs are in 2010 EURO excluding tax and subsidies</t>
  </si>
  <si>
    <t>No, not reliable.</t>
  </si>
  <si>
    <t>Hallo Nick,</t>
  </si>
  <si>
    <t>De prijzen van zonnestroom systemen zijn inderdaad zeer beweeglijk.</t>
  </si>
  <si>
    <t>Ik probeer op de website van Siderea de actuele situatie in Nederland weer te geven.</t>
  </si>
  <si>
    <t>De prijsinformatie is afkomstig uit diverse bronnen (installateurs/exploitanten).</t>
  </si>
  <si>
    <t>Het blijven natuurlijk indicaties. Wel is het zo dat €2,50/Wp op dit moment de bovengrens is qua aanschafprijs incl. BTW en installatie en excl. onderhoud.</t>
  </si>
  <si>
    <t>Middelgrote installaties (&gt;10kWp) gaan al voor €2,-/Wp "over de toonbank" (turn-key/incl.BTW).</t>
  </si>
  <si>
    <t>Met vriendelijke groeten,</t>
  </si>
  <si>
    <t>Rob de Bree</t>
  </si>
  <si>
    <t>SIDEREA</t>
  </si>
  <si>
    <t>adviesburo voor duurzame energie</t>
  </si>
  <si>
    <t>specialist in simulaties voor zonnestroom</t>
  </si>
  <si>
    <r>
      <t>www.siderea.nl</t>
    </r>
    <r>
      <rPr>
        <sz val="10"/>
        <color rgb="FF222222"/>
        <rFont val="Arial"/>
        <family val="2"/>
      </rPr>
      <t>&lt;</t>
    </r>
    <r>
      <rPr>
        <sz val="10"/>
        <color rgb="FF1155CC"/>
        <rFont val="Arial"/>
        <family val="2"/>
      </rPr>
      <t>http://www.siderea.nl</t>
    </r>
    <r>
      <rPr>
        <sz val="10"/>
        <color rgb="FF222222"/>
        <rFont val="Arial"/>
        <family val="2"/>
      </rPr>
      <t>&gt;</t>
    </r>
  </si>
  <si>
    <r>
      <t>info@siderea.nl</t>
    </r>
    <r>
      <rPr>
        <sz val="10"/>
        <color rgb="FF222222"/>
        <rFont val="Arial"/>
        <family val="2"/>
      </rPr>
      <t>&lt;mailto:</t>
    </r>
    <r>
      <rPr>
        <sz val="10"/>
        <color rgb="FF1155CC"/>
        <rFont val="Arial"/>
        <family val="2"/>
      </rPr>
      <t>info@siderea.nl</t>
    </r>
    <r>
      <rPr>
        <sz val="10"/>
        <color rgb="FF222222"/>
        <rFont val="Arial"/>
        <family val="2"/>
      </rPr>
      <t>&gt;</t>
    </r>
  </si>
  <si>
    <t>+31 (0)6 23 49 84 68</t>
  </si>
  <si>
    <t>Op 31 jan 2012, om 13:50 heeft Rothengatter, Nick het volgende geschreven:</t>
  </si>
  <si>
    <t>Beste,</t>
  </si>
  <si>
    <t>Uw website bevat veel waardevolle informatie wat helder is omschreven. Bedankt hiervoor. Ik heb echter één vraag. Wanneer zijn deze gegevens ingevoerd? De markt van PV-systemen en daarmee haar prijzen zijn altijd al zeer beweeglijk geweest, zodoende vraag ik mij af of de omschreven kostengegevens van deze systemen (enigzins) de huidige situatie goed weet te typeren.</t>
  </si>
  <si>
    <t>Ik hoor graag van u.</t>
  </si>
  <si>
    <t>Vriendelijke groet,</t>
  </si>
  <si>
    <t>see notes</t>
  </si>
  <si>
    <r>
      <t>·</t>
    </r>
    <r>
      <rPr>
        <sz val="7"/>
        <color indexed="8"/>
        <rFont val="Times New Roman"/>
        <family val="1"/>
        <charset val="2"/>
      </rPr>
      <t xml:space="preserve">         </t>
    </r>
    <r>
      <rPr>
        <sz val="9"/>
        <color indexed="8"/>
        <rFont val="Arial"/>
        <family val="1"/>
        <charset val="2"/>
      </rPr>
      <t>The following excel tabs relay information in the following order:</t>
    </r>
  </si>
  <si>
    <t xml:space="preserve">In calculations when certain values were not found, values as set by the ETM on 23-11-2011 were used as an assumption (these values are colored red). </t>
  </si>
  <si>
    <t>There are no variable operating costs for Solar PV</t>
  </si>
  <si>
    <t>No, focus US.</t>
  </si>
  <si>
    <t>KEMA_2011_Nationaal actieplan zonnestroom</t>
  </si>
  <si>
    <t xml:space="preserve">No, focused at policy. </t>
  </si>
  <si>
    <t>“ In Nederland is de periode aangebroken waarin netpariteit voor fotovoltaïsche (PV) zonne-energiesystemen mogelijk is: zonnestroom net zo duur als normale stroom. Voor kleinere systemen is dit in 2011 al het geval maar om de grootschalige uitrol van PV mogelijk te maken, is meer nodig. Dit Nationaal Actieplan Zonnestroom zet scherpe acties neer die vanaf 2011 barrières wegnemen om in 2020 een geïnstalleerd PVvermogen te realiseren van 4000 MWp. ”</t>
  </si>
  <si>
    <t>De stichting Monitoring Zonnestroom organiseert kennis over PV-systemen in Nederland en zal deze kennis ontsluiten.</t>
  </si>
  <si>
    <t>De doelstelling van de stichting is dan ook: De markt zal beter in staat zijn onderbouwde investeringsbeslissingen te nemen met als resultaat een sterke groei van de hoeveelheid opgesteld PV vermogen in Nederland.</t>
  </si>
  <si>
    <t>Belangrijk knelpunt voor grootschalige uitrol van PV in Nederland:“markt heeft onvoldoende toegang tot onafhankelijke informatie en kennis over beschikbare PV-systemen” – AgentschapNL</t>
  </si>
  <si>
    <r>
      <t>•</t>
    </r>
    <r>
      <rPr>
        <sz val="10"/>
        <color rgb="FF000000"/>
        <rFont val="Calibri"/>
        <family val="2"/>
      </rPr>
      <t>2.5 kWp: circa €2.40 per Wp incl montage</t>
    </r>
  </si>
  <si>
    <t>actuele systeemprijzen</t>
  </si>
  <si>
    <r>
      <t>•</t>
    </r>
    <r>
      <rPr>
        <sz val="10"/>
        <color rgb="FF000000"/>
        <rFont val="Calibri"/>
        <family val="2"/>
      </rPr>
      <t xml:space="preserve">Prijsvariatie vooral door omvormer </t>
    </r>
  </si>
  <si>
    <t>Stichting Monitoring Zonnestroom_20110912_Sunday 2011 presentatie</t>
  </si>
  <si>
    <t>No, but useful list of suppliers.</t>
  </si>
  <si>
    <t>List approached suppliers</t>
  </si>
  <si>
    <t xml:space="preserve">Bisol,  Bosch Solar,  CentroSolar,  Solar Modules Nederland, Atama Solarenergie, Besseling Installatie, Comfort Wonen, De Zonnefabriek, EcoPro,, Energieker.nl, Energie-Unie, First Energy, GreenFocus, EnergyHolland, Solar NRG, Met de Zon,  SoGreen Nederland, SolarNet, Sunsolar, SunSystems, Topsun Solar, Spankeren, Sunkit, WijWillenZon, Zaanzon, Zon &amp; Co, Zonnestroom, Zonzo, SolarClarity, Tentensolar, ZENsolar, Miracle-Moon, Energieanders 
</t>
  </si>
  <si>
    <t>Reading guide</t>
  </si>
  <si>
    <t xml:space="preserve">The excel file is set up to provide you an insight into the research done on the electricity generation costs that supports parts of the ETM input database.  The excel file is built up by the following tabs: </t>
  </si>
  <si>
    <r>
      <t>1.</t>
    </r>
    <r>
      <rPr>
        <b/>
        <sz val="7"/>
        <color indexed="8"/>
        <rFont val="Times New Roman"/>
        <family val="2"/>
      </rPr>
      <t xml:space="preserve">       </t>
    </r>
    <r>
      <rPr>
        <b/>
        <sz val="10"/>
        <color indexed="8"/>
        <rFont val="Arial"/>
        <family val="2"/>
      </rPr>
      <t>Overview</t>
    </r>
  </si>
  <si>
    <t xml:space="preserve">The overview tab. Here you can find introducing remarks and coding explanation. Next to this the tab gives the outcomes and the changes of the total generation costs. </t>
  </si>
  <si>
    <r>
      <t>2.</t>
    </r>
    <r>
      <rPr>
        <b/>
        <sz val="7"/>
        <color indexed="8"/>
        <rFont val="Times New Roman"/>
        <family val="2"/>
      </rPr>
      <t xml:space="preserve">       </t>
    </r>
    <r>
      <rPr>
        <b/>
        <sz val="10"/>
        <color indexed="8"/>
        <rFont val="Arial"/>
        <family val="2"/>
      </rPr>
      <t>Assumptions</t>
    </r>
  </si>
  <si>
    <r>
      <t xml:space="preserve">This tab gives you a list of the most important assumptions. More general assumptions about the ETM can be found on the wiki, her you can also find more information about the cost calculations:  </t>
    </r>
    <r>
      <rPr>
        <i/>
        <sz val="10"/>
        <color indexed="8"/>
        <rFont val="Arial"/>
        <family val="2"/>
      </rPr>
      <t>http://wiki.quintel.com/index.php/Documentation#Modeling_logic</t>
    </r>
  </si>
  <si>
    <r>
      <t>3.</t>
    </r>
    <r>
      <rPr>
        <b/>
        <sz val="7"/>
        <color indexed="8"/>
        <rFont val="Times New Roman"/>
        <family val="2"/>
      </rPr>
      <t xml:space="preserve">       </t>
    </r>
    <r>
      <rPr>
        <b/>
        <sz val="10"/>
        <color indexed="8"/>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</si>
  <si>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indexed="8"/>
        <rFont val="Arial"/>
        <family val="2"/>
      </rPr>
      <t>calculations</t>
    </r>
    <r>
      <rPr>
        <sz val="10"/>
        <color indexed="8"/>
        <rFont val="Arial"/>
        <family val="2"/>
      </rPr>
      <t xml:space="preserve"> tab, but most aren’t. A short reason why some sources are included but others aren’t can be found in the column next to the name of the source. The sources can be retrieved using the refmanager of the ETM: </t>
    </r>
    <r>
      <rPr>
        <i/>
        <sz val="10"/>
        <color indexed="8"/>
        <rFont val="Arial"/>
        <family val="2"/>
      </rPr>
      <t>http://refman.et-model.com/</t>
    </r>
  </si>
  <si>
    <r>
      <t>4.</t>
    </r>
    <r>
      <rPr>
        <b/>
        <sz val="7"/>
        <color indexed="8"/>
        <rFont val="Times New Roman"/>
        <family val="2"/>
      </rPr>
      <t xml:space="preserve">       </t>
    </r>
    <r>
      <rPr>
        <b/>
        <sz val="10"/>
        <color indexed="8"/>
        <rFont val="Arial"/>
        <family val="2"/>
      </rPr>
      <t>Notes</t>
    </r>
  </si>
  <si>
    <t xml:space="preserve">Each of the consulted sources contained information. What was judged as valuable information is noted here. As described above the information varies from definitions and general opinions or trends to more specific costs specifications. </t>
  </si>
  <si>
    <r>
      <t>5.</t>
    </r>
    <r>
      <rPr>
        <b/>
        <sz val="7"/>
        <color indexed="8"/>
        <rFont val="Times New Roman"/>
        <family val="2"/>
      </rPr>
      <t xml:space="preserve">       </t>
    </r>
    <r>
      <rPr>
        <b/>
        <sz val="10"/>
        <color indexed="8"/>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</si>
  <si>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indexed="8"/>
        <rFont val="Arial"/>
        <family val="2"/>
      </rPr>
      <t>notes</t>
    </r>
    <r>
      <rPr>
        <sz val="10"/>
        <color indexed="8"/>
        <rFont val="Arial"/>
        <family val="2"/>
      </rPr>
      <t xml:space="preserve"> page in which you can see from which report and page number these can be accessed to. Just use </t>
    </r>
    <r>
      <rPr>
        <i/>
        <sz val="10"/>
        <color indexed="8"/>
        <rFont val="Arial"/>
        <family val="2"/>
      </rPr>
      <t>Ctrl+F</t>
    </r>
    <r>
      <rPr>
        <sz val="10"/>
        <color indexed="8"/>
        <rFont val="Arial"/>
        <family val="2"/>
      </rPr>
      <t xml:space="preserve"> in the </t>
    </r>
    <r>
      <rPr>
        <i/>
        <sz val="10"/>
        <color indexed="8"/>
        <rFont val="Arial"/>
        <family val="2"/>
      </rPr>
      <t>notes</t>
    </r>
    <r>
      <rPr>
        <sz val="10"/>
        <color indexed="8"/>
        <rFont val="Arial"/>
        <family val="2"/>
      </rPr>
      <t xml:space="preserve"> tab using the name of your source of interest located in the calculations. The last column of each technology contains valuable comments in which you can find more elaboration. </t>
    </r>
  </si>
  <si>
    <r>
      <t>6.</t>
    </r>
    <r>
      <rPr>
        <b/>
        <sz val="7"/>
        <color indexed="8"/>
        <rFont val="Times New Roman"/>
        <family val="2"/>
      </rPr>
      <t xml:space="preserve">       </t>
    </r>
    <r>
      <rPr>
        <b/>
        <sz val="10"/>
        <color indexed="8"/>
        <rFont val="Arial"/>
        <family val="2"/>
      </rPr>
      <t>Output ‘technology’</t>
    </r>
  </si>
  <si>
    <t>New output is compared to the old output. Data is retrieved from the results of the calculations tab. This new output is used in the input database for the ETM.</t>
  </si>
  <si>
    <r>
      <t>7.</t>
    </r>
    <r>
      <rPr>
        <b/>
        <sz val="7"/>
        <color indexed="8"/>
        <rFont val="Times New Roman"/>
        <family val="2"/>
      </rPr>
      <t xml:space="preserve">       </t>
    </r>
    <r>
      <rPr>
        <b/>
        <sz val="10"/>
        <color indexed="8"/>
        <rFont val="Arial"/>
        <family val="2"/>
      </rPr>
      <t>Supporting variables</t>
    </r>
  </si>
  <si>
    <r>
      <t xml:space="preserve">Some of the calculations done are performed using supporting variables like </t>
    </r>
    <r>
      <rPr>
        <i/>
        <sz val="10"/>
        <color indexed="8"/>
        <rFont val="Arial"/>
        <family val="2"/>
      </rPr>
      <t>hours_a_year</t>
    </r>
    <r>
      <rPr>
        <sz val="10"/>
        <color indexed="8"/>
        <rFont val="Arial"/>
        <family val="2"/>
      </rPr>
      <t xml:space="preserve"> , </t>
    </r>
    <r>
      <rPr>
        <i/>
        <sz val="10"/>
        <color indexed="8"/>
        <rFont val="Arial"/>
        <family val="2"/>
      </rPr>
      <t xml:space="preserve">MW_to kW </t>
    </r>
    <r>
      <rPr>
        <sz val="10"/>
        <color indexed="8"/>
        <rFont val="Arial"/>
        <family val="2"/>
      </rPr>
      <t>or value conversions (all data is recalculated to 2010 EURO)</t>
    </r>
    <r>
      <rPr>
        <i/>
        <sz val="10"/>
        <color indexed="8"/>
        <rFont val="Arial"/>
        <family val="2"/>
      </rPr>
      <t xml:space="preserve">. </t>
    </r>
    <r>
      <rPr>
        <sz val="10"/>
        <color indexed="8"/>
        <rFont val="Arial"/>
        <family val="2"/>
      </rPr>
      <t xml:space="preserve">In this way it is easier to understand each of the recalculations done. </t>
    </r>
  </si>
  <si>
    <t>Technology type: crystalline silicon</t>
  </si>
  <si>
    <t>exchange rate 2011_2010</t>
  </si>
  <si>
    <t>Inflation 2010 - 2011 +/- 1,5 %</t>
  </si>
  <si>
    <t>Watt peak per area</t>
  </si>
  <si>
    <t>km2_to_m2</t>
  </si>
  <si>
    <t>No, installation too big but useful information.</t>
  </si>
  <si>
    <t>Oppervlak benodigd</t>
  </si>
  <si>
    <t>m2</t>
  </si>
  <si>
    <t>hour / year</t>
  </si>
  <si>
    <t>euro / MWe</t>
  </si>
  <si>
    <t>euro / MWe / year</t>
  </si>
  <si>
    <t>euro / full load hour</t>
  </si>
  <si>
    <t>yes=1 / no=0</t>
  </si>
  <si>
    <t>year</t>
  </si>
  <si>
    <t>kW</t>
  </si>
  <si>
    <t>STC insolation</t>
  </si>
  <si>
    <t>Zonnepanelen:                 14 x Suntech STP 230 polykristallijn (afm.: 1665×991×50mm)</t>
  </si>
  <si>
    <t>Oppervlakte</t>
  </si>
  <si>
    <t>Oppervlak</t>
  </si>
  <si>
    <t>Module efficiency</t>
  </si>
  <si>
    <t>0,12 -0,19</t>
  </si>
  <si>
    <t>n/a</t>
  </si>
  <si>
    <t>The (new) output values are used to update the costs converters in the Energy Transition Model.</t>
  </si>
  <si>
    <t>Full sun intensity/ Solar Contant</t>
  </si>
  <si>
    <t>The average commercial residential solar PV system is 3000Wp. In the ETM the results of this 3000Wp installation is used and upscaled to an installation of 1MWp</t>
  </si>
  <si>
    <t>No, data too general and of January 2011.</t>
  </si>
  <si>
    <t>Calculated from watt peak per area.</t>
  </si>
  <si>
    <t>Although module efficiencies of 20% are commercially available (see notes: Sanyo) module efficiency is set at 15%. The reason for this is that these efficiencies are more affordable and available in markets. Buying modules with 18- 19% efficieny are just to expensive right now and do not mirrow todays markets and costs of solar systems.</t>
  </si>
  <si>
    <t>No, but shows high efficiency panel</t>
  </si>
  <si>
    <t>http://www.solarplaza.com/top10-crystalline-module-efficiency/</t>
  </si>
  <si>
    <t>Mercom Capital Group_20120213_SolarReport</t>
  </si>
  <si>
    <t>Februari 14, 2012</t>
  </si>
  <si>
    <t>Solar PV</t>
  </si>
  <si>
    <r>
      <t>·</t>
    </r>
    <r>
      <rPr>
        <sz val="7"/>
        <color indexed="8"/>
        <rFont val="Times New Roman"/>
        <family val="1"/>
        <charset val="2"/>
      </rPr>
      <t xml:space="preserve">         </t>
    </r>
    <r>
      <rPr>
        <sz val="9"/>
        <color indexed="8"/>
        <rFont val="Arial"/>
        <family val="1"/>
        <charset val="2"/>
      </rPr>
      <t xml:space="preserve">In this file you can find the research done on the generating costs of </t>
    </r>
    <r>
      <rPr>
        <b/>
        <sz val="9"/>
        <color indexed="8"/>
        <rFont val="Arial"/>
        <family val="1"/>
        <charset val="2"/>
      </rPr>
      <t>solar PV</t>
    </r>
    <r>
      <rPr>
        <sz val="9"/>
        <color indexed="8"/>
        <rFont val="Arial"/>
        <family val="1"/>
        <charset val="2"/>
      </rPr>
      <t>.</t>
    </r>
  </si>
  <si>
    <t xml:space="preserve">ECN_KEMA_20090201_Technisch-economische  </t>
  </si>
  <si>
    <t>central production</t>
  </si>
  <si>
    <t xml:space="preserve">buildings </t>
  </si>
  <si>
    <t>Old</t>
  </si>
  <si>
    <t>http://www.solarserver.com/service/pvx-spot-market-price-index-solar-pv-modules.html</t>
  </si>
  <si>
    <t>No, but nice overview price development</t>
  </si>
  <si>
    <t>Use weblink</t>
  </si>
  <si>
    <t>N.A. see notes</t>
  </si>
  <si>
    <t>2011_PVTP_EB.Elb.Els</t>
  </si>
  <si>
    <t>2012_Mercom Capital Group_BE.Bf</t>
  </si>
  <si>
    <t>buildings</t>
  </si>
  <si>
    <t>The generating costs of solar PV have declined, a result of the significant drop of  module prices.This has made possible due to continuous technological improvements and an increase of supply by China. Over the last 20 years, PV has shown price reductions, with the price of PV modules decreasing by over 20% every time the cumulative sold volume of PV modules has doubled (Source: EPIA_2011)</t>
  </si>
</sst>
</file>

<file path=xl/styles.xml><?xml version="1.0" encoding="utf-8"?>
<styleSheet xmlns="http://schemas.openxmlformats.org/spreadsheetml/2006/main">
  <numFmts count="12">
    <numFmt numFmtId="164" formatCode="0.0"/>
    <numFmt numFmtId="165" formatCode="[$-413]d\ mmmm\ yyyy;@"/>
    <numFmt numFmtId="166" formatCode="_-&quot;€&quot;\ * #,##0.00_-;_-&quot;€&quot;\ * #,##0.00\-;_-&quot;€&quot;\ * &quot;-&quot;??_-;_-@_-"/>
    <numFmt numFmtId="167" formatCode="0.0%"/>
    <numFmt numFmtId="168" formatCode="0.0000"/>
    <numFmt numFmtId="169" formatCode="_-* #,##0.00_-;\-* #,##0.00_-;_-* &quot;-&quot;??_-;_-@_-"/>
    <numFmt numFmtId="170" formatCode="#,##0.0"/>
    <numFmt numFmtId="171" formatCode="_-* #,##0.00_-;_-* #,##0.00\-;_-* &quot;-&quot;??_-;_-@_-"/>
    <numFmt numFmtId="172" formatCode="0.000"/>
    <numFmt numFmtId="173" formatCode="#,##0_ ;\-#,##0\ "/>
    <numFmt numFmtId="174" formatCode="0.000000"/>
    <numFmt numFmtId="175" formatCode="0.00000"/>
  </numFmts>
  <fonts count="131">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sz val="15"/>
      <color theme="1"/>
      <name val="Arial"/>
      <family val="2"/>
    </font>
    <font>
      <i/>
      <sz val="10"/>
      <color theme="1"/>
      <name val="Arial"/>
      <family val="2"/>
    </font>
    <font>
      <b/>
      <sz val="12"/>
      <color theme="1"/>
      <name val="Arial"/>
      <family val="2"/>
    </font>
    <font>
      <b/>
      <sz val="1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8"/>
      <color theme="1"/>
      <name val="Lettertype hoofdtekst"/>
      <family val="2"/>
    </font>
    <font>
      <sz val="12"/>
      <color indexed="8"/>
      <name val="Arial"/>
      <family val="2"/>
    </font>
    <font>
      <u/>
      <sz val="10"/>
      <color indexed="12"/>
      <name val="Arial"/>
      <family val="2"/>
    </font>
    <font>
      <b/>
      <sz val="10"/>
      <color indexed="9"/>
      <name val="Arial"/>
      <family val="2"/>
    </font>
    <font>
      <b/>
      <sz val="10"/>
      <color theme="0"/>
      <name val="Arial"/>
      <family val="2"/>
    </font>
    <font>
      <b/>
      <sz val="10"/>
      <color theme="1"/>
      <name val="Arial"/>
      <family val="2"/>
    </font>
    <font>
      <sz val="10"/>
      <color theme="1"/>
      <name val="Lettertype hoofdtekst"/>
      <family val="2"/>
    </font>
    <font>
      <b/>
      <i/>
      <sz val="10"/>
      <color theme="1"/>
      <name val="Arial"/>
      <family val="2"/>
    </font>
    <font>
      <sz val="10"/>
      <color indexed="9"/>
      <name val="Arial"/>
      <family val="2"/>
    </font>
    <font>
      <b/>
      <sz val="10"/>
      <color rgb="FF333333"/>
      <name val="Arial"/>
      <family val="2"/>
    </font>
    <font>
      <sz val="10"/>
      <color rgb="FF333333"/>
      <name val="Arial"/>
      <family val="2"/>
    </font>
    <font>
      <sz val="10"/>
      <color theme="1"/>
      <name val="Aril"/>
    </font>
    <font>
      <b/>
      <sz val="15"/>
      <color indexed="8"/>
      <name val="Arial"/>
      <family val="2"/>
    </font>
    <font>
      <b/>
      <sz val="12"/>
      <color indexed="8"/>
      <name val="Arial"/>
      <family val="2"/>
    </font>
    <font>
      <sz val="12"/>
      <color indexed="9"/>
      <name val="Arial"/>
      <family val="2"/>
    </font>
    <font>
      <b/>
      <sz val="8"/>
      <color indexed="8"/>
      <name val="Arial"/>
      <family val="2"/>
    </font>
    <font>
      <sz val="8"/>
      <color indexed="9"/>
      <name val="Arial"/>
      <family val="2"/>
    </font>
    <font>
      <b/>
      <sz val="8"/>
      <color indexed="9"/>
      <name val="Arial"/>
      <family val="2"/>
    </font>
    <font>
      <sz val="8"/>
      <color indexed="8"/>
      <name val="Arial"/>
      <family val="2"/>
    </font>
    <font>
      <sz val="10"/>
      <color indexed="8"/>
      <name val="Arial"/>
      <family val="2"/>
    </font>
    <font>
      <sz val="9"/>
      <color indexed="81"/>
      <name val="Tahoma"/>
      <family val="2"/>
    </font>
    <font>
      <b/>
      <sz val="9"/>
      <color indexed="81"/>
      <name val="Tahoma"/>
      <family val="2"/>
    </font>
    <font>
      <sz val="8"/>
      <color theme="1"/>
      <name val="Arial"/>
      <family val="2"/>
    </font>
    <font>
      <sz val="10"/>
      <name val="Lettertype hoofdtekst"/>
      <family val="2"/>
    </font>
    <font>
      <sz val="10"/>
      <color rgb="FF000000"/>
      <name val="Arial"/>
      <family val="2"/>
    </font>
    <font>
      <b/>
      <sz val="10"/>
      <color rgb="FF000000"/>
      <name val="Arial"/>
      <family val="2"/>
    </font>
    <font>
      <sz val="10"/>
      <color theme="1"/>
      <name val="Calibri"/>
      <family val="2"/>
    </font>
    <font>
      <sz val="11"/>
      <color theme="1"/>
      <name val="Arial"/>
      <family val="2"/>
    </font>
    <font>
      <sz val="9"/>
      <color rgb="FF333333"/>
      <name val="Arial"/>
      <family val="2"/>
    </font>
    <font>
      <b/>
      <sz val="9"/>
      <color rgb="FF330033"/>
      <name val="Verdana"/>
      <family val="2"/>
    </font>
    <font>
      <b/>
      <sz val="10"/>
      <color rgb="FF330033"/>
      <name val="Arial"/>
      <family val="2"/>
    </font>
    <font>
      <i/>
      <sz val="10"/>
      <color rgb="FF000000"/>
      <name val="Arial"/>
      <family val="2"/>
    </font>
    <font>
      <sz val="10"/>
      <color theme="1"/>
      <name val="arialt"/>
    </font>
    <font>
      <sz val="12"/>
      <name val="Arial"/>
      <family val="2"/>
    </font>
    <font>
      <sz val="12"/>
      <name val="Lettertype hoofdtekst"/>
      <family val="2"/>
    </font>
    <font>
      <sz val="9"/>
      <name val="Arial"/>
      <family val="2"/>
    </font>
    <font>
      <sz val="8"/>
      <color indexed="30"/>
      <name val="Arial"/>
      <family val="2"/>
    </font>
    <font>
      <b/>
      <sz val="9"/>
      <color indexed="8"/>
      <name val="Lettertype hoofdtekst"/>
      <family val="2"/>
    </font>
    <font>
      <sz val="9"/>
      <color indexed="8"/>
      <name val="Arial"/>
      <family val="2"/>
    </font>
    <font>
      <b/>
      <sz val="9"/>
      <name val="Arial"/>
      <family val="2"/>
    </font>
    <font>
      <b/>
      <sz val="8"/>
      <color indexed="30"/>
      <name val="Arial"/>
      <family val="2"/>
    </font>
    <font>
      <b/>
      <sz val="9"/>
      <color indexed="9"/>
      <name val="Arial"/>
      <family val="2"/>
    </font>
    <font>
      <sz val="8"/>
      <color rgb="FF0070C0"/>
      <name val="Arial"/>
      <family val="2"/>
    </font>
    <font>
      <u/>
      <sz val="10"/>
      <color rgb="FF333333"/>
      <name val="Arial"/>
      <family val="2"/>
    </font>
    <font>
      <b/>
      <sz val="9"/>
      <color rgb="FF333333"/>
      <name val="Arial"/>
      <family val="2"/>
    </font>
    <font>
      <u/>
      <sz val="10"/>
      <color rgb="FF990000"/>
      <name val="Arial"/>
      <family val="2"/>
    </font>
    <font>
      <i/>
      <sz val="9"/>
      <color indexed="81"/>
      <name val="Tahoma"/>
      <family val="2"/>
    </font>
    <font>
      <sz val="8"/>
      <color rgb="FFFF0000"/>
      <name val="Arial"/>
      <family val="2"/>
    </font>
    <font>
      <sz val="9"/>
      <color indexed="30"/>
      <name val="Arial"/>
      <family val="2"/>
    </font>
    <font>
      <sz val="9"/>
      <color indexed="10"/>
      <name val="Arial"/>
      <family val="2"/>
    </font>
    <font>
      <sz val="10"/>
      <color rgb="FF003A69"/>
      <name val="Arial"/>
      <family val="2"/>
    </font>
    <font>
      <b/>
      <sz val="10"/>
      <name val="Verdana"/>
      <family val="2"/>
    </font>
    <font>
      <sz val="12"/>
      <color theme="1"/>
      <name val="Calibri"/>
      <family val="2"/>
      <scheme val="minor"/>
    </font>
    <font>
      <sz val="10"/>
      <color theme="1"/>
      <name val="Lettertype hoofdtekst"/>
    </font>
    <font>
      <b/>
      <i/>
      <sz val="9"/>
      <color indexed="81"/>
      <name val="Tahoma"/>
      <family val="2"/>
    </font>
    <font>
      <b/>
      <sz val="12"/>
      <color theme="0"/>
      <name val="Arial"/>
      <family val="2"/>
    </font>
    <font>
      <sz val="8"/>
      <color theme="0"/>
      <name val="Arial"/>
      <family val="2"/>
    </font>
    <font>
      <b/>
      <sz val="9"/>
      <color indexed="8"/>
      <name val="Arial"/>
      <family val="2"/>
    </font>
    <font>
      <sz val="9"/>
      <color indexed="21"/>
      <name val="Arial"/>
      <family val="2"/>
    </font>
    <font>
      <sz val="12"/>
      <color indexed="8"/>
      <name val="Lettertype hoofdtekst"/>
      <family val="2"/>
    </font>
    <font>
      <sz val="9"/>
      <color indexed="8"/>
      <name val="Symbol"/>
      <family val="1"/>
      <charset val="2"/>
    </font>
    <font>
      <i/>
      <sz val="9"/>
      <color indexed="8"/>
      <name val="Arial"/>
      <family val="2"/>
    </font>
    <font>
      <sz val="7"/>
      <color indexed="8"/>
      <name val="Times New Roman"/>
      <family val="1"/>
      <charset val="2"/>
    </font>
    <font>
      <sz val="9"/>
      <color indexed="8"/>
      <name val="Arial"/>
      <family val="1"/>
      <charset val="2"/>
    </font>
    <font>
      <b/>
      <sz val="9"/>
      <color indexed="8"/>
      <name val="Arial"/>
      <family val="1"/>
      <charset val="2"/>
    </font>
    <font>
      <i/>
      <sz val="9"/>
      <color indexed="8"/>
      <name val="Wingdings"/>
      <family val="2"/>
    </font>
    <font>
      <i/>
      <sz val="9"/>
      <color indexed="8"/>
      <name val="Arial"/>
      <family val="1"/>
      <charset val="2"/>
    </font>
    <font>
      <sz val="10"/>
      <color indexed="8"/>
      <name val="Arial"/>
      <family val="1"/>
      <charset val="2"/>
    </font>
    <font>
      <sz val="9"/>
      <color theme="1"/>
      <name val="Arial"/>
      <family val="2"/>
    </font>
    <font>
      <sz val="10"/>
      <color rgb="FF222222"/>
      <name val="Arial"/>
      <family val="2"/>
    </font>
    <font>
      <sz val="10"/>
      <color rgb="FF1155CC"/>
      <name val="Arial"/>
      <family val="2"/>
    </font>
    <font>
      <sz val="10"/>
      <color rgb="FF000000"/>
      <name val="Calibri"/>
      <family val="2"/>
    </font>
    <font>
      <b/>
      <sz val="10"/>
      <color indexed="8"/>
      <name val="Calibri"/>
      <family val="2"/>
    </font>
    <font>
      <b/>
      <sz val="10"/>
      <color indexed="8"/>
      <name val="Arial"/>
      <family val="2"/>
    </font>
    <font>
      <b/>
      <sz val="7"/>
      <color indexed="8"/>
      <name val="Times New Roman"/>
      <family val="2"/>
    </font>
    <font>
      <i/>
      <sz val="10"/>
      <color indexed="8"/>
      <name val="Arial"/>
      <family val="2"/>
    </font>
  </fonts>
  <fills count="74">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theme="4" tint="0.79998168889431442"/>
        <bgColor indexed="64"/>
      </patternFill>
    </fill>
    <fill>
      <patternFill patternType="solid">
        <fgColor rgb="FFFFFF00"/>
        <bgColor indexed="64"/>
      </patternFill>
    </fill>
    <fill>
      <patternFill patternType="solid">
        <fgColor rgb="FFFFFFFF"/>
        <bgColor indexed="64"/>
      </patternFill>
    </fill>
    <fill>
      <patternFill patternType="solid">
        <fgColor rgb="FF0F253F"/>
        <bgColor indexed="64"/>
      </patternFill>
    </fill>
    <fill>
      <patternFill patternType="solid">
        <fgColor rgb="FF17375D"/>
        <bgColor indexed="64"/>
      </patternFill>
    </fill>
    <fill>
      <patternFill patternType="solid">
        <fgColor rgb="FF254061"/>
        <bgColor indexed="64"/>
      </patternFill>
    </fill>
    <fill>
      <patternFill patternType="solid">
        <fgColor rgb="FF3F3151"/>
        <bgColor indexed="64"/>
      </patternFill>
    </fill>
    <fill>
      <patternFill patternType="solid">
        <fgColor rgb="FF376091"/>
        <bgColor indexed="64"/>
      </patternFill>
    </fill>
    <fill>
      <patternFill patternType="solid">
        <fgColor rgb="FFDBEEF3"/>
        <bgColor indexed="64"/>
      </patternFill>
    </fill>
  </fills>
  <borders count="97">
    <border>
      <left/>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right/>
      <top style="thin">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top style="thin">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top/>
      <bottom style="thin">
        <color auto="1"/>
      </bottom>
      <diagonal/>
    </border>
    <border>
      <left/>
      <right/>
      <top style="thin">
        <color auto="1"/>
      </top>
      <bottom/>
      <diagonal/>
    </border>
    <border>
      <left style="thin">
        <color auto="1"/>
      </left>
      <right style="thin">
        <color indexed="64"/>
      </right>
      <top/>
      <bottom style="thin">
        <color auto="1"/>
      </bottom>
      <diagonal/>
    </border>
    <border>
      <left style="thin">
        <color auto="1"/>
      </left>
      <right style="thin">
        <color indexed="64"/>
      </right>
      <top/>
      <bottom/>
      <diagonal/>
    </border>
    <border>
      <left/>
      <right style="hair">
        <color auto="1"/>
      </right>
      <top/>
      <bottom/>
      <diagonal/>
    </border>
    <border>
      <left style="thin">
        <color theme="0"/>
      </left>
      <right style="thin">
        <color theme="0"/>
      </right>
      <top style="thin">
        <color auto="1"/>
      </top>
      <bottom style="thin">
        <color auto="1"/>
      </bottom>
      <diagonal/>
    </border>
    <border>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diagonal/>
    </border>
    <border>
      <left/>
      <right style="hair">
        <color auto="1"/>
      </right>
      <top/>
      <bottom/>
      <diagonal/>
    </border>
    <border>
      <left/>
      <right style="thin">
        <color auto="1"/>
      </right>
      <top/>
      <bottom/>
      <diagonal/>
    </border>
    <border>
      <left style="thin">
        <color auto="1"/>
      </left>
      <right style="thin">
        <color auto="1"/>
      </right>
      <top/>
      <bottom style="thin">
        <color auto="1"/>
      </bottom>
      <diagonal/>
    </border>
    <border>
      <left style="hair">
        <color auto="1"/>
      </left>
      <right/>
      <top/>
      <bottom style="thin">
        <color auto="1"/>
      </bottom>
      <diagonal/>
    </border>
    <border>
      <left/>
      <right style="hair">
        <color auto="1"/>
      </right>
      <top/>
      <bottom style="thin">
        <color indexed="64"/>
      </bottom>
      <diagonal/>
    </border>
    <border>
      <left style="hair">
        <color indexed="64"/>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right style="hair">
        <color auto="1"/>
      </right>
      <top/>
      <bottom/>
      <diagonal/>
    </border>
    <border>
      <left style="thin">
        <color auto="1"/>
      </left>
      <right style="thin">
        <color auto="1"/>
      </right>
      <top/>
      <bottom style="thin">
        <color auto="1"/>
      </bottom>
      <diagonal/>
    </border>
    <border>
      <left style="hair">
        <color auto="1"/>
      </left>
      <right style="thin">
        <color auto="1"/>
      </right>
      <top/>
      <bottom/>
      <diagonal/>
    </border>
    <border>
      <left style="thin">
        <color auto="1"/>
      </left>
      <right/>
      <top/>
      <bottom style="thin">
        <color indexed="64"/>
      </bottom>
      <diagonal/>
    </border>
    <border>
      <left/>
      <right style="hair">
        <color auto="1"/>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theme="0"/>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53709">
    <xf numFmtId="0" fontId="0" fillId="0" borderId="0"/>
    <xf numFmtId="0" fontId="6" fillId="4" borderId="1" applyFont="0" applyBorder="0">
      <alignment vertical="center"/>
    </xf>
    <xf numFmtId="164" fontId="8" fillId="5" borderId="2">
      <alignment horizontal="right" vertical="center"/>
    </xf>
    <xf numFmtId="0" fontId="6" fillId="0" borderId="2">
      <alignment vertical="center"/>
    </xf>
    <xf numFmtId="0" fontId="9" fillId="0" borderId="0"/>
    <xf numFmtId="166" fontId="9" fillId="0" borderId="0" applyFont="0" applyFill="0" applyBorder="0" applyAlignment="0" applyProtection="0"/>
    <xf numFmtId="9" fontId="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3" fillId="0" borderId="0"/>
    <xf numFmtId="0" fontId="4" fillId="0" borderId="0"/>
    <xf numFmtId="9" fontId="4" fillId="0" borderId="0" applyFont="0" applyFill="0" applyBorder="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3" fillId="0" borderId="0"/>
    <xf numFmtId="0" fontId="54" fillId="0" borderId="0" applyNumberFormat="0" applyFill="0" applyBorder="0" applyAlignment="0" applyProtection="0">
      <alignment vertical="top"/>
      <protection locked="0"/>
    </xf>
    <xf numFmtId="166" fontId="3" fillId="0" borderId="0" applyFont="0" applyFill="0" applyBorder="0" applyAlignment="0" applyProtection="0"/>
    <xf numFmtId="9" fontId="3" fillId="0" borderId="0" applyFont="0" applyFill="0" applyBorder="0" applyAlignment="0" applyProtection="0"/>
    <xf numFmtId="0" fontId="21" fillId="11" borderId="0" applyNumberFormat="0" applyBorder="0" applyAlignment="0" applyProtection="0"/>
    <xf numFmtId="0" fontId="3" fillId="18" borderId="0" applyNumberFormat="0" applyBorder="0" applyAlignment="0" applyProtection="0"/>
    <xf numFmtId="0" fontId="6" fillId="41" borderId="0" applyNumberFormat="0" applyBorder="0" applyAlignment="0" applyProtection="0"/>
    <xf numFmtId="0" fontId="3" fillId="22" borderId="0" applyNumberFormat="0" applyBorder="0" applyAlignment="0" applyProtection="0"/>
    <xf numFmtId="0" fontId="6" fillId="42" borderId="0" applyNumberFormat="0" applyBorder="0" applyAlignment="0" applyProtection="0"/>
    <xf numFmtId="0" fontId="3" fillId="26" borderId="0" applyNumberFormat="0" applyBorder="0" applyAlignment="0" applyProtection="0"/>
    <xf numFmtId="0" fontId="6" fillId="43" borderId="0" applyNumberFormat="0" applyBorder="0" applyAlignment="0" applyProtection="0"/>
    <xf numFmtId="0" fontId="3" fillId="30" borderId="0" applyNumberFormat="0" applyBorder="0" applyAlignment="0" applyProtection="0"/>
    <xf numFmtId="0" fontId="6" fillId="44" borderId="0" applyNumberFormat="0" applyBorder="0" applyAlignment="0" applyProtection="0"/>
    <xf numFmtId="0" fontId="3" fillId="34" borderId="0" applyNumberFormat="0" applyBorder="0" applyAlignment="0" applyProtection="0"/>
    <xf numFmtId="0" fontId="6" fillId="45" borderId="0" applyNumberFormat="0" applyBorder="0" applyAlignment="0" applyProtection="0"/>
    <xf numFmtId="0" fontId="3" fillId="38" borderId="0" applyNumberFormat="0" applyBorder="0" applyAlignment="0" applyProtection="0"/>
    <xf numFmtId="0" fontId="6" fillId="46" borderId="0" applyNumberFormat="0" applyBorder="0" applyAlignment="0" applyProtection="0"/>
    <xf numFmtId="0" fontId="3" fillId="19" borderId="0" applyNumberFormat="0" applyBorder="0" applyAlignment="0" applyProtection="0"/>
    <xf numFmtId="0" fontId="6" fillId="47" borderId="0" applyNumberFormat="0" applyBorder="0" applyAlignment="0" applyProtection="0"/>
    <xf numFmtId="0" fontId="3" fillId="23" borderId="0" applyNumberFormat="0" applyBorder="0" applyAlignment="0" applyProtection="0"/>
    <xf numFmtId="0" fontId="6" fillId="48" borderId="0" applyNumberFormat="0" applyBorder="0" applyAlignment="0" applyProtection="0"/>
    <xf numFmtId="0" fontId="3" fillId="27" borderId="0" applyNumberFormat="0" applyBorder="0" applyAlignment="0" applyProtection="0"/>
    <xf numFmtId="0" fontId="6" fillId="49" borderId="0" applyNumberFormat="0" applyBorder="0" applyAlignment="0" applyProtection="0"/>
    <xf numFmtId="0" fontId="3" fillId="31" borderId="0" applyNumberFormat="0" applyBorder="0" applyAlignment="0" applyProtection="0"/>
    <xf numFmtId="0" fontId="6" fillId="44" borderId="0" applyNumberFormat="0" applyBorder="0" applyAlignment="0" applyProtection="0"/>
    <xf numFmtId="0" fontId="3" fillId="35" borderId="0" applyNumberFormat="0" applyBorder="0" applyAlignment="0" applyProtection="0"/>
    <xf numFmtId="0" fontId="6" fillId="47" borderId="0" applyNumberFormat="0" applyBorder="0" applyAlignment="0" applyProtection="0"/>
    <xf numFmtId="0" fontId="3" fillId="39" borderId="0" applyNumberFormat="0" applyBorder="0" applyAlignment="0" applyProtection="0"/>
    <xf numFmtId="0" fontId="6" fillId="50" borderId="0" applyNumberFormat="0" applyBorder="0" applyAlignment="0" applyProtection="0"/>
    <xf numFmtId="0" fontId="30" fillId="20" borderId="0" applyNumberFormat="0" applyBorder="0" applyAlignment="0" applyProtection="0"/>
    <xf numFmtId="0" fontId="33" fillId="51" borderId="0" applyNumberFormat="0" applyBorder="0" applyAlignment="0" applyProtection="0"/>
    <xf numFmtId="0" fontId="30" fillId="24" borderId="0" applyNumberFormat="0" applyBorder="0" applyAlignment="0" applyProtection="0"/>
    <xf numFmtId="0" fontId="33" fillId="48" borderId="0" applyNumberFormat="0" applyBorder="0" applyAlignment="0" applyProtection="0"/>
    <xf numFmtId="0" fontId="30" fillId="28" borderId="0" applyNumberFormat="0" applyBorder="0" applyAlignment="0" applyProtection="0"/>
    <xf numFmtId="0" fontId="33" fillId="49" borderId="0" applyNumberFormat="0" applyBorder="0" applyAlignment="0" applyProtection="0"/>
    <xf numFmtId="0" fontId="30" fillId="32" borderId="0" applyNumberFormat="0" applyBorder="0" applyAlignment="0" applyProtection="0"/>
    <xf numFmtId="0" fontId="33" fillId="52" borderId="0" applyNumberFormat="0" applyBorder="0" applyAlignment="0" applyProtection="0"/>
    <xf numFmtId="0" fontId="30" fillId="36" borderId="0" applyNumberFormat="0" applyBorder="0" applyAlignment="0" applyProtection="0"/>
    <xf numFmtId="0" fontId="33" fillId="53" borderId="0" applyNumberFormat="0" applyBorder="0" applyAlignment="0" applyProtection="0"/>
    <xf numFmtId="0" fontId="30" fillId="40" borderId="0" applyNumberFormat="0" applyBorder="0" applyAlignment="0" applyProtection="0"/>
    <xf numFmtId="0" fontId="33" fillId="54" borderId="0" applyNumberFormat="0" applyBorder="0" applyAlignment="0" applyProtection="0"/>
    <xf numFmtId="0" fontId="30" fillId="17" borderId="0" applyNumberFormat="0" applyBorder="0" applyAlignment="0" applyProtection="0"/>
    <xf numFmtId="0" fontId="33" fillId="55" borderId="0" applyNumberFormat="0" applyBorder="0" applyAlignment="0" applyProtection="0"/>
    <xf numFmtId="0" fontId="30" fillId="21" borderId="0" applyNumberFormat="0" applyBorder="0" applyAlignment="0" applyProtection="0"/>
    <xf numFmtId="0" fontId="33" fillId="56" borderId="0" applyNumberFormat="0" applyBorder="0" applyAlignment="0" applyProtection="0"/>
    <xf numFmtId="0" fontId="30" fillId="25" borderId="0" applyNumberFormat="0" applyBorder="0" applyAlignment="0" applyProtection="0"/>
    <xf numFmtId="0" fontId="33" fillId="57" borderId="0" applyNumberFormat="0" applyBorder="0" applyAlignment="0" applyProtection="0"/>
    <xf numFmtId="0" fontId="30" fillId="29" borderId="0" applyNumberFormat="0" applyBorder="0" applyAlignment="0" applyProtection="0"/>
    <xf numFmtId="0" fontId="33" fillId="52" borderId="0" applyNumberFormat="0" applyBorder="0" applyAlignment="0" applyProtection="0"/>
    <xf numFmtId="0" fontId="30" fillId="33" borderId="0" applyNumberFormat="0" applyBorder="0" applyAlignment="0" applyProtection="0"/>
    <xf numFmtId="0" fontId="33" fillId="53" borderId="0" applyNumberFormat="0" applyBorder="0" applyAlignment="0" applyProtection="0"/>
    <xf numFmtId="0" fontId="30" fillId="37" borderId="0" applyNumberFormat="0" applyBorder="0" applyAlignment="0" applyProtection="0"/>
    <xf numFmtId="0" fontId="33" fillId="58" borderId="0" applyNumberFormat="0" applyBorder="0" applyAlignment="0" applyProtection="0"/>
    <xf numFmtId="0" fontId="3" fillId="59" borderId="0"/>
    <xf numFmtId="0" fontId="6" fillId="4" borderId="1" applyFont="0" applyBorder="0">
      <alignment vertical="center"/>
    </xf>
    <xf numFmtId="0" fontId="31" fillId="2" borderId="0" applyNumberFormat="0" applyBorder="0" applyAlignment="0" applyProtection="0"/>
    <xf numFmtId="0" fontId="34" fillId="42" borderId="0" applyNumberFormat="0" applyBorder="0" applyAlignment="0" applyProtection="0"/>
    <xf numFmtId="0" fontId="6" fillId="0" borderId="2">
      <alignment vertical="center"/>
    </xf>
    <xf numFmtId="170" fontId="6" fillId="0" borderId="2">
      <alignment vertical="center"/>
    </xf>
    <xf numFmtId="0" fontId="25" fillId="14" borderId="13" applyNumberFormat="0" applyAlignment="0" applyProtection="0"/>
    <xf numFmtId="0" fontId="35" fillId="60" borderId="19" applyNumberFormat="0" applyAlignment="0" applyProtection="0"/>
    <xf numFmtId="0" fontId="27" fillId="15" borderId="16" applyNumberFormat="0" applyAlignment="0" applyProtection="0"/>
    <xf numFmtId="0" fontId="36" fillId="61" borderId="20"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0" fontId="29" fillId="0" borderId="0" applyNumberFormat="0" applyFill="0" applyBorder="0" applyAlignment="0" applyProtection="0"/>
    <xf numFmtId="0" fontId="37" fillId="0" borderId="0" applyNumberFormat="0" applyFill="0" applyBorder="0" applyAlignment="0" applyProtection="0"/>
    <xf numFmtId="0" fontId="38" fillId="43" borderId="0" applyNumberFormat="0" applyBorder="0" applyAlignment="0" applyProtection="0"/>
    <xf numFmtId="0" fontId="39" fillId="0" borderId="0"/>
    <xf numFmtId="0" fontId="39" fillId="0" borderId="0" applyNumberFormat="0" applyFill="0" applyBorder="0" applyProtection="0"/>
    <xf numFmtId="0" fontId="39" fillId="0" borderId="0" applyNumberFormat="0" applyFill="0" applyBorder="0" applyProtection="0"/>
    <xf numFmtId="0" fontId="18" fillId="0" borderId="10" applyNumberFormat="0" applyFill="0" applyAlignment="0" applyProtection="0"/>
    <xf numFmtId="0" fontId="40" fillId="0" borderId="21" applyNumberFormat="0" applyFill="0" applyAlignment="0" applyProtection="0"/>
    <xf numFmtId="0" fontId="19" fillId="0" borderId="11" applyNumberFormat="0" applyFill="0" applyAlignment="0" applyProtection="0"/>
    <xf numFmtId="0" fontId="41" fillId="0" borderId="22" applyNumberFormat="0" applyFill="0" applyAlignment="0" applyProtection="0"/>
    <xf numFmtId="0" fontId="20" fillId="0" borderId="12" applyNumberFormat="0" applyFill="0" applyAlignment="0" applyProtection="0"/>
    <xf numFmtId="0" fontId="42" fillId="0" borderId="2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Protection="0"/>
    <xf numFmtId="0" fontId="23" fillId="13" borderId="13" applyNumberFormat="0" applyAlignment="0" applyProtection="0"/>
    <xf numFmtId="0" fontId="45" fillId="46" borderId="19" applyNumberFormat="0" applyAlignment="0" applyProtection="0"/>
    <xf numFmtId="164" fontId="8" fillId="5" borderId="2">
      <alignment horizontal="right" vertical="center"/>
    </xf>
    <xf numFmtId="170" fontId="8" fillId="5" borderId="2">
      <alignment horizontal="right" vertical="center"/>
    </xf>
    <xf numFmtId="0" fontId="26" fillId="0" borderId="15" applyNumberFormat="0" applyFill="0" applyAlignment="0" applyProtection="0"/>
    <xf numFmtId="0" fontId="46" fillId="0" borderId="24" applyNumberFormat="0" applyFill="0" applyAlignment="0" applyProtection="0"/>
    <xf numFmtId="0" fontId="22" fillId="12" borderId="0" applyNumberFormat="0" applyBorder="0" applyAlignment="0" applyProtection="0"/>
    <xf numFmtId="0" fontId="47" fillId="62" borderId="0" applyNumberFormat="0" applyBorder="0" applyAlignment="0" applyProtection="0"/>
    <xf numFmtId="0" fontId="32" fillId="0" borderId="0"/>
    <xf numFmtId="0" fontId="48" fillId="0" borderId="0"/>
    <xf numFmtId="0" fontId="9" fillId="0" borderId="0"/>
    <xf numFmtId="0" fontId="9" fillId="0" borderId="0"/>
    <xf numFmtId="0" fontId="9" fillId="0" borderId="0" applyNumberFormat="0" applyFont="0" applyFill="0" applyBorder="0" applyAlignment="0" applyProtection="0"/>
    <xf numFmtId="0" fontId="9" fillId="63" borderId="0">
      <alignment vertical="center"/>
    </xf>
    <xf numFmtId="0" fontId="9" fillId="0" borderId="0" applyNumberFormat="0" applyFont="0" applyFill="0" applyBorder="0" applyAlignment="0" applyProtection="0"/>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32" fillId="0" borderId="0" applyNumberFormat="0" applyFill="0" applyBorder="0" applyProtection="0"/>
    <xf numFmtId="0" fontId="9" fillId="0" borderId="0"/>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0" borderId="0"/>
    <xf numFmtId="0" fontId="9" fillId="63" borderId="0">
      <alignment vertical="center"/>
    </xf>
    <xf numFmtId="0" fontId="32" fillId="0" borderId="0" applyNumberFormat="0" applyFill="0" applyBorder="0" applyProtection="0"/>
    <xf numFmtId="0" fontId="49" fillId="0" borderId="0"/>
    <xf numFmtId="0" fontId="6" fillId="0" borderId="0"/>
    <xf numFmtId="0" fontId="49" fillId="0" borderId="0"/>
    <xf numFmtId="0" fontId="49" fillId="0" borderId="0"/>
    <xf numFmtId="0" fontId="49" fillId="0" borderId="0"/>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63" borderId="0">
      <alignment vertical="center"/>
    </xf>
    <xf numFmtId="0" fontId="9" fillId="0" borderId="0"/>
    <xf numFmtId="0" fontId="6" fillId="16" borderId="17" applyNumberFormat="0" applyFont="0" applyAlignment="0" applyProtection="0"/>
    <xf numFmtId="0" fontId="6" fillId="64" borderId="25" applyNumberFormat="0" applyFont="0" applyAlignment="0" applyProtection="0"/>
    <xf numFmtId="0" fontId="24" fillId="14" borderId="14" applyNumberFormat="0" applyAlignment="0" applyProtection="0"/>
    <xf numFmtId="0" fontId="50" fillId="60" borderId="2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0" fontId="10" fillId="0" borderId="0" applyNumberFormat="0" applyFill="0" applyBorder="0" applyProtection="0"/>
    <xf numFmtId="0" fontId="10" fillId="0" borderId="0" applyNumberFormat="0" applyFill="0" applyBorder="0" applyProtection="0"/>
    <xf numFmtId="0" fontId="51" fillId="0" borderId="0" applyNumberFormat="0" applyFill="0" applyBorder="0" applyAlignment="0" applyProtection="0"/>
    <xf numFmtId="0" fontId="7" fillId="0" borderId="18" applyNumberFormat="0" applyFill="0" applyAlignment="0" applyProtection="0"/>
    <xf numFmtId="0" fontId="52" fillId="0" borderId="27" applyNumberFormat="0" applyFill="0" applyAlignment="0" applyProtection="0"/>
    <xf numFmtId="0" fontId="28" fillId="0" borderId="0" applyNumberFormat="0" applyFill="0" applyBorder="0" applyAlignment="0" applyProtection="0"/>
    <xf numFmtId="0" fontId="53" fillId="0" borderId="0" applyNumberForma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59" borderId="0"/>
    <xf numFmtId="169" fontId="3" fillId="0" borderId="0" applyFont="0" applyFill="0" applyBorder="0" applyAlignment="0" applyProtection="0"/>
    <xf numFmtId="169" fontId="3"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0" fontId="6" fillId="0" borderId="28">
      <alignment vertical="center"/>
    </xf>
    <xf numFmtId="0" fontId="35" fillId="60" borderId="19" applyNumberFormat="0" applyAlignment="0" applyProtection="0"/>
    <xf numFmtId="0" fontId="35" fillId="60" borderId="19"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0" fontId="35" fillId="60" borderId="19"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59" borderId="0"/>
    <xf numFmtId="169" fontId="2" fillId="0" borderId="0" applyFont="0" applyFill="0" applyBorder="0" applyAlignment="0" applyProtection="0"/>
    <xf numFmtId="169" fontId="2" fillId="0" borderId="0" applyFont="0" applyFill="0" applyBorder="0" applyAlignment="0" applyProtection="0"/>
    <xf numFmtId="0" fontId="1" fillId="0" borderId="0"/>
    <xf numFmtId="0" fontId="4" fillId="0" borderId="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45" fillId="46" borderId="32" applyNumberFormat="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36">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1" fillId="0" borderId="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45" fillId="46" borderId="32"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9" fillId="0" borderId="0">
      <alignment horizontal="center"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1" fillId="0" borderId="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35" fillId="60" borderId="19" applyNumberFormat="0" applyAlignment="0" applyProtection="0"/>
    <xf numFmtId="0" fontId="1" fillId="22" borderId="0" applyNumberFormat="0" applyBorder="0" applyAlignment="0" applyProtection="0"/>
    <xf numFmtId="0" fontId="6" fillId="64" borderId="25"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6" fillId="0" borderId="28">
      <alignment vertical="center"/>
    </xf>
    <xf numFmtId="0" fontId="1" fillId="34" borderId="0" applyNumberFormat="0" applyBorder="0" applyAlignment="0" applyProtection="0"/>
    <xf numFmtId="164" fontId="8" fillId="5" borderId="28">
      <alignment horizontal="right" vertical="center"/>
    </xf>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0" fillId="60" borderId="26" applyNumberFormat="0" applyAlignment="0" applyProtection="0"/>
    <xf numFmtId="0" fontId="1" fillId="39" borderId="0" applyNumberFormat="0" applyBorder="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1" fillId="59" borderId="0"/>
    <xf numFmtId="164"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170" fontId="6" fillId="0" borderId="28">
      <alignment vertical="center"/>
    </xf>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6" fillId="64" borderId="25"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6" fillId="0" borderId="28">
      <alignment vertical="center"/>
    </xf>
    <xf numFmtId="0" fontId="35" fillId="60" borderId="19" applyNumberFormat="0" applyAlignment="0" applyProtection="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35" fillId="60"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17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6" fillId="0" borderId="28">
      <alignment vertical="center"/>
    </xf>
    <xf numFmtId="0" fontId="35" fillId="60" borderId="19" applyNumberFormat="0" applyAlignment="0" applyProtection="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0" fontId="1" fillId="0" borderId="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1" fillId="0" borderId="0"/>
    <xf numFmtId="164" fontId="8" fillId="5" borderId="28">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45" fillId="46" borderId="19" applyNumberFormat="0" applyAlignment="0" applyProtection="0"/>
    <xf numFmtId="0" fontId="1" fillId="34" borderId="0" applyNumberFormat="0" applyBorder="0" applyAlignment="0" applyProtection="0"/>
    <xf numFmtId="0" fontId="50" fillId="60" borderId="26" applyNumberFormat="0" applyAlignment="0" applyProtection="0"/>
    <xf numFmtId="0" fontId="1" fillId="38" borderId="0" applyNumberFormat="0" applyBorder="0" applyAlignment="0" applyProtection="0"/>
    <xf numFmtId="0" fontId="1" fillId="19" borderId="0" applyNumberFormat="0" applyBorder="0" applyAlignment="0" applyProtection="0"/>
    <xf numFmtId="0" fontId="6" fillId="64" borderId="25"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45" fillId="46" borderId="19" applyNumberFormat="0" applyAlignment="0" applyProtection="0"/>
    <xf numFmtId="0" fontId="1" fillId="31" borderId="0" applyNumberFormat="0" applyBorder="0" applyAlignment="0" applyProtection="0"/>
    <xf numFmtId="170" fontId="6" fillId="0" borderId="28">
      <alignment vertical="center"/>
    </xf>
    <xf numFmtId="0" fontId="1" fillId="35" borderId="0" applyNumberFormat="0" applyBorder="0" applyAlignment="0" applyProtection="0"/>
    <xf numFmtId="0" fontId="6" fillId="0" borderId="28">
      <alignment vertical="center"/>
    </xf>
    <xf numFmtId="0" fontId="1" fillId="39" borderId="0" applyNumberFormat="0" applyBorder="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1" fillId="59" borderId="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0" fontId="1" fillId="0" borderId="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6" fillId="64" borderId="25" applyNumberFormat="0" applyFont="0" applyAlignment="0" applyProtection="0"/>
    <xf numFmtId="0" fontId="50" fillId="60" borderId="26"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4"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52" fillId="0" borderId="27" applyNumberFormat="0" applyFill="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170"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17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0" fontId="6" fillId="0" borderId="28">
      <alignment vertical="center"/>
    </xf>
    <xf numFmtId="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70"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170" fontId="6" fillId="0" borderId="28">
      <alignment vertical="center"/>
    </xf>
    <xf numFmtId="170" fontId="6" fillId="0" borderId="28">
      <alignment vertical="center"/>
    </xf>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70" fontId="8" fillId="5" borderId="28">
      <alignment horizontal="right" vertical="center"/>
    </xf>
    <xf numFmtId="170" fontId="6" fillId="0" borderId="28">
      <alignment vertical="center"/>
    </xf>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7" fillId="0" borderId="0" applyNumberFormat="0" applyFill="0" applyBorder="0" applyAlignment="0" applyProtection="0">
      <alignment vertical="top"/>
      <protection locked="0"/>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1" fillId="0" borderId="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35" fillId="60" borderId="19" applyNumberFormat="0" applyAlignment="0" applyProtection="0"/>
    <xf numFmtId="0" fontId="1" fillId="22" borderId="0" applyNumberFormat="0" applyBorder="0" applyAlignment="0" applyProtection="0"/>
    <xf numFmtId="0" fontId="6" fillId="64" borderId="25"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6" fillId="0" borderId="28">
      <alignment vertical="center"/>
    </xf>
    <xf numFmtId="0" fontId="1" fillId="34" borderId="0" applyNumberFormat="0" applyBorder="0" applyAlignment="0" applyProtection="0"/>
    <xf numFmtId="164" fontId="8" fillId="5" borderId="28">
      <alignment horizontal="right" vertical="center"/>
    </xf>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50" fillId="60" borderId="26" applyNumberFormat="0" applyAlignment="0" applyProtection="0"/>
    <xf numFmtId="0" fontId="1" fillId="39" borderId="0" applyNumberFormat="0" applyBorder="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1" fillId="59" borderId="0"/>
    <xf numFmtId="164"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170" fontId="6" fillId="0" borderId="28">
      <alignment vertical="center"/>
    </xf>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6" fillId="64" borderId="25"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6" fillId="0" borderId="28">
      <alignment vertical="center"/>
    </xf>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6" fillId="64" borderId="25" applyNumberFormat="0" applyFont="0" applyAlignment="0" applyProtection="0"/>
    <xf numFmtId="0" fontId="1" fillId="22" borderId="0" applyNumberFormat="0" applyBorder="0" applyAlignment="0" applyProtection="0"/>
    <xf numFmtId="0" fontId="35" fillId="60" borderId="19" applyNumberFormat="0" applyAlignment="0" applyProtection="0"/>
    <xf numFmtId="0" fontId="1" fillId="26" borderId="0" applyNumberFormat="0" applyBorder="0" applyAlignment="0" applyProtection="0"/>
    <xf numFmtId="0" fontId="6" fillId="0" borderId="28">
      <alignment vertical="center"/>
    </xf>
    <xf numFmtId="0" fontId="1" fillId="30" borderId="0" applyNumberFormat="0" applyBorder="0" applyAlignment="0" applyProtection="0"/>
    <xf numFmtId="170" fontId="6" fillId="0" borderId="28">
      <alignment vertical="center"/>
    </xf>
    <xf numFmtId="0" fontId="1" fillId="34" borderId="0" applyNumberFormat="0" applyBorder="0" applyAlignment="0" applyProtection="0"/>
    <xf numFmtId="0" fontId="45" fillId="46" borderId="19" applyNumberFormat="0" applyAlignment="0" applyProtection="0"/>
    <xf numFmtId="0" fontId="1" fillId="38" borderId="0" applyNumberFormat="0" applyBorder="0" applyAlignment="0" applyProtection="0"/>
    <xf numFmtId="164" fontId="8" fillId="5" borderId="28">
      <alignment horizontal="right" vertical="center"/>
    </xf>
    <xf numFmtId="0" fontId="1" fillId="19" borderId="0" applyNumberFormat="0" applyBorder="0" applyAlignment="0" applyProtection="0"/>
    <xf numFmtId="170" fontId="8" fillId="5" borderId="28">
      <alignment horizontal="right" vertical="center"/>
    </xf>
    <xf numFmtId="0" fontId="1" fillId="23" borderId="0" applyNumberFormat="0" applyBorder="0" applyAlignment="0" applyProtection="0"/>
    <xf numFmtId="170" fontId="8" fillId="5" borderId="28">
      <alignment horizontal="right" vertical="center"/>
    </xf>
    <xf numFmtId="0" fontId="1" fillId="27" borderId="0" applyNumberFormat="0" applyBorder="0" applyAlignment="0" applyProtection="0"/>
    <xf numFmtId="170" fontId="8" fillId="5" borderId="28">
      <alignment horizontal="right" vertical="center"/>
    </xf>
    <xf numFmtId="0" fontId="1" fillId="31" borderId="0" applyNumberFormat="0" applyBorder="0" applyAlignment="0" applyProtection="0"/>
    <xf numFmtId="164" fontId="8" fillId="5" borderId="28">
      <alignment horizontal="right" vertical="center"/>
    </xf>
    <xf numFmtId="0" fontId="1" fillId="35" borderId="0" applyNumberFormat="0" applyBorder="0" applyAlignment="0" applyProtection="0"/>
    <xf numFmtId="170" fontId="6" fillId="0" borderId="28">
      <alignment vertical="center"/>
    </xf>
    <xf numFmtId="0" fontId="1" fillId="39" borderId="0" applyNumberFormat="0" applyBorder="0" applyAlignment="0" applyProtection="0"/>
    <xf numFmtId="0" fontId="45" fillId="46" borderId="19" applyNumberFormat="0" applyAlignment="0" applyProtection="0"/>
    <xf numFmtId="0" fontId="1" fillId="59" borderId="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50" fillId="60" borderId="26"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1" fillId="0" borderId="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1" fillId="0" borderId="0"/>
    <xf numFmtId="164" fontId="8" fillId="5" borderId="28">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45" fillId="46" borderId="19" applyNumberFormat="0" applyAlignment="0" applyProtection="0"/>
    <xf numFmtId="0" fontId="1" fillId="34" borderId="0" applyNumberFormat="0" applyBorder="0" applyAlignment="0" applyProtection="0"/>
    <xf numFmtId="0" fontId="50" fillId="60" borderId="26" applyNumberFormat="0" applyAlignment="0" applyProtection="0"/>
    <xf numFmtId="0" fontId="1" fillId="38" borderId="0" applyNumberFormat="0" applyBorder="0" applyAlignment="0" applyProtection="0"/>
    <xf numFmtId="0" fontId="1" fillId="19" borderId="0" applyNumberFormat="0" applyBorder="0" applyAlignment="0" applyProtection="0"/>
    <xf numFmtId="0" fontId="6" fillId="64" borderId="25"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45" fillId="46" borderId="19" applyNumberFormat="0" applyAlignment="0" applyProtection="0"/>
    <xf numFmtId="0" fontId="1" fillId="31" borderId="0" applyNumberFormat="0" applyBorder="0" applyAlignment="0" applyProtection="0"/>
    <xf numFmtId="170" fontId="6" fillId="0" borderId="28">
      <alignment vertical="center"/>
    </xf>
    <xf numFmtId="0" fontId="1" fillId="35" borderId="0" applyNumberFormat="0" applyBorder="0" applyAlignment="0" applyProtection="0"/>
    <xf numFmtId="0" fontId="6" fillId="0" borderId="28">
      <alignment vertical="center"/>
    </xf>
    <xf numFmtId="0" fontId="1" fillId="39" borderId="0" applyNumberFormat="0" applyBorder="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1" fillId="59" borderId="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0" fontId="1" fillId="0" borderId="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6" fillId="64" borderId="25" applyNumberFormat="0" applyFont="0" applyAlignment="0" applyProtection="0"/>
    <xf numFmtId="0" fontId="50" fillId="60" borderId="26"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4"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52" fillId="0" borderId="27" applyNumberFormat="0" applyFill="0" applyAlignment="0" applyProtection="0"/>
    <xf numFmtId="0" fontId="45" fillId="46"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1" fillId="0" borderId="0"/>
    <xf numFmtId="0" fontId="6" fillId="64" borderId="25" applyNumberFormat="0" applyFont="0" applyAlignment="0" applyProtection="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4" fontId="8" fillId="5" borderId="28">
      <alignment horizontal="right" vertical="center"/>
    </xf>
    <xf numFmtId="170" fontId="6" fillId="0" borderId="28">
      <alignment vertical="center"/>
    </xf>
    <xf numFmtId="170"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2" fillId="0" borderId="27"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45" fillId="46" borderId="19" applyNumberFormat="0" applyAlignment="0" applyProtection="0"/>
    <xf numFmtId="170"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35" fillId="60" borderId="19" applyNumberFormat="0" applyAlignment="0" applyProtection="0"/>
    <xf numFmtId="0" fontId="6" fillId="0" borderId="28">
      <alignment vertical="center"/>
    </xf>
    <xf numFmtId="170" fontId="8" fillId="5" borderId="28">
      <alignment horizontal="right" vertical="center"/>
    </xf>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35" fillId="60" borderId="19"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0" fontId="50" fillId="60" borderId="26"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164" fontId="8" fillId="5" borderId="28">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59" borderId="0"/>
    <xf numFmtId="169" fontId="1" fillId="0" borderId="0" applyFont="0" applyFill="0" applyBorder="0" applyAlignment="0" applyProtection="0"/>
    <xf numFmtId="169" fontId="1" fillId="0" borderId="0" applyFont="0" applyFill="0" applyBorder="0" applyAlignment="0" applyProtection="0"/>
    <xf numFmtId="0" fontId="6" fillId="0" borderId="28">
      <alignment vertical="center"/>
    </xf>
    <xf numFmtId="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6" fillId="0" borderId="28">
      <alignment vertical="center"/>
    </xf>
    <xf numFmtId="170" fontId="8" fillId="5" borderId="28">
      <alignment horizontal="righ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17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7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170"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17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170" fontId="6" fillId="0" borderId="28">
      <alignment vertical="center"/>
    </xf>
    <xf numFmtId="0" fontId="6" fillId="0" borderId="28">
      <alignmen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170" fontId="6" fillId="0" borderId="28">
      <alignment vertical="center"/>
    </xf>
    <xf numFmtId="17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7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17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170"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170" fontId="8" fillId="5" borderId="28">
      <alignment horizontal="righ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170" fontId="6" fillId="0" borderId="28">
      <alignment vertical="center"/>
    </xf>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6" fillId="0" borderId="28">
      <alignmen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170" fontId="6" fillId="0" borderId="28">
      <alignment vertical="center"/>
    </xf>
    <xf numFmtId="0" fontId="50" fillId="60" borderId="26" applyNumberForma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6" fillId="0" borderId="28">
      <alignment vertical="center"/>
    </xf>
    <xf numFmtId="170" fontId="6" fillId="0" borderId="28">
      <alignment vertical="center"/>
    </xf>
    <xf numFmtId="170" fontId="6" fillId="0" borderId="28">
      <alignmen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0" borderId="28">
      <alignment vertical="center"/>
    </xf>
    <xf numFmtId="17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170" fontId="6" fillId="0" borderId="28">
      <alignment vertical="center"/>
    </xf>
    <xf numFmtId="170"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170" fontId="8" fillId="5" borderId="28">
      <alignment horizontal="right" vertical="center"/>
    </xf>
    <xf numFmtId="0" fontId="6" fillId="0" borderId="28">
      <alignment vertical="center"/>
    </xf>
    <xf numFmtId="17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170"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7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17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0" fontId="6" fillId="0" borderId="28">
      <alignmen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170" fontId="6" fillId="0" borderId="28">
      <alignment vertical="center"/>
    </xf>
    <xf numFmtId="170" fontId="8" fillId="5" borderId="28">
      <alignment horizontal="right" vertical="center"/>
    </xf>
    <xf numFmtId="170"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7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17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6" fillId="0" borderId="28">
      <alignmen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170" fontId="6" fillId="0" borderId="28">
      <alignmen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170" fontId="6" fillId="0" borderId="28">
      <alignment vertical="center"/>
    </xf>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70" fontId="8" fillId="5" borderId="28">
      <alignment horizontal="righ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6" fillId="0" borderId="28">
      <alignment vertical="center"/>
    </xf>
    <xf numFmtId="17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0" fontId="6" fillId="0" borderId="28">
      <alignment vertical="center"/>
    </xf>
    <xf numFmtId="0" fontId="50" fillId="60" borderId="26"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70" fontId="6" fillId="0" borderId="28">
      <alignment vertical="center"/>
    </xf>
    <xf numFmtId="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170"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170" fontId="6" fillId="0" borderId="28">
      <alignment vertical="center"/>
    </xf>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0" fontId="6" fillId="0" borderId="28">
      <alignment vertical="center"/>
    </xf>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170" fontId="8" fillId="5" borderId="28">
      <alignment horizontal="right" vertical="center"/>
    </xf>
    <xf numFmtId="0" fontId="45" fillId="46" borderId="19" applyNumberFormat="0" applyAlignment="0" applyProtection="0"/>
    <xf numFmtId="0" fontId="6" fillId="0" borderId="28">
      <alignmen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17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170" fontId="8" fillId="5" borderId="28">
      <alignment horizontal="right" vertical="center"/>
    </xf>
    <xf numFmtId="164"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45" fillId="46" borderId="19" applyNumberFormat="0" applyAlignment="0" applyProtection="0"/>
    <xf numFmtId="17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0" borderId="28">
      <alignment vertical="center"/>
    </xf>
    <xf numFmtId="170" fontId="8" fillId="5" borderId="28">
      <alignment horizontal="righ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8" fillId="5" borderId="28">
      <alignment horizontal="right" vertical="center"/>
    </xf>
    <xf numFmtId="164"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0" fontId="35" fillId="60" borderId="19" applyNumberFormat="0" applyAlignment="0" applyProtection="0"/>
    <xf numFmtId="170" fontId="6" fillId="0" borderId="28">
      <alignment vertical="center"/>
    </xf>
    <xf numFmtId="17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6" fillId="0" borderId="28">
      <alignment vertical="center"/>
    </xf>
    <xf numFmtId="17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70" fontId="6" fillId="0" borderId="28">
      <alignmen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170" fontId="6" fillId="0" borderId="28">
      <alignment vertical="center"/>
    </xf>
    <xf numFmtId="0" fontId="6" fillId="0" borderId="28">
      <alignment vertical="center"/>
    </xf>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170" fontId="8" fillId="5" borderId="28">
      <alignment horizontal="right" vertical="center"/>
    </xf>
    <xf numFmtId="164" fontId="8" fillId="5" borderId="28">
      <alignment horizontal="right" vertical="center"/>
    </xf>
    <xf numFmtId="0" fontId="45" fillId="46" borderId="19" applyNumberForma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50" fillId="60" borderId="26" applyNumberFormat="0" applyAlignment="0" applyProtection="0"/>
    <xf numFmtId="164" fontId="8" fillId="5" borderId="28">
      <alignment horizontal="right" vertical="center"/>
    </xf>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17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170" fontId="8" fillId="5" borderId="28">
      <alignment horizontal="right" vertical="center"/>
    </xf>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164" fontId="8" fillId="5" borderId="28">
      <alignment horizontal="right" vertical="center"/>
    </xf>
    <xf numFmtId="170" fontId="6" fillId="0" borderId="28">
      <alignment vertical="center"/>
    </xf>
    <xf numFmtId="0" fontId="50" fillId="60" borderId="26"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52" fillId="0" borderId="27" applyNumberFormat="0" applyFill="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45" fillId="46" borderId="19" applyNumberFormat="0" applyAlignment="0" applyProtection="0"/>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17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6" fillId="0" borderId="28">
      <alignment vertical="center"/>
    </xf>
    <xf numFmtId="170"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6" fillId="0" borderId="28">
      <alignment vertical="center"/>
    </xf>
    <xf numFmtId="170" fontId="8" fillId="5" borderId="28">
      <alignment horizontal="righ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70" fontId="6" fillId="0" borderId="28">
      <alignment vertical="center"/>
    </xf>
    <xf numFmtId="0" fontId="52" fillId="0" borderId="27" applyNumberFormat="0" applyFill="0" applyAlignment="0" applyProtection="0"/>
    <xf numFmtId="164" fontId="8" fillId="5" borderId="28">
      <alignment horizontal="right" vertical="center"/>
    </xf>
    <xf numFmtId="170" fontId="6" fillId="0" borderId="28">
      <alignment vertical="center"/>
    </xf>
    <xf numFmtId="17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170" fontId="6" fillId="0" borderId="28">
      <alignmen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170"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6" fillId="0" borderId="28">
      <alignment vertical="center"/>
    </xf>
    <xf numFmtId="170"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70" fontId="6" fillId="0" borderId="28">
      <alignment vertical="center"/>
    </xf>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0" borderId="28">
      <alignment vertical="center"/>
    </xf>
    <xf numFmtId="170" fontId="6" fillId="0" borderId="28">
      <alignment vertical="center"/>
    </xf>
    <xf numFmtId="0" fontId="45" fillId="46"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0" fillId="60" borderId="26" applyNumberFormat="0" applyAlignment="0" applyProtection="0"/>
    <xf numFmtId="170" fontId="6" fillId="0" borderId="28">
      <alignment vertical="center"/>
    </xf>
    <xf numFmtId="170" fontId="8" fillId="5" borderId="28">
      <alignment horizontal="right" vertical="center"/>
    </xf>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0" fontId="6" fillId="0" borderId="28">
      <alignment vertical="center"/>
    </xf>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50" fillId="60" borderId="26" applyNumberFormat="0" applyAlignment="0" applyProtection="0"/>
    <xf numFmtId="0" fontId="35" fillId="60"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0" borderId="28">
      <alignment vertical="center"/>
    </xf>
    <xf numFmtId="0" fontId="50" fillId="60" borderId="26" applyNumberFormat="0" applyAlignment="0" applyProtection="0"/>
    <xf numFmtId="0" fontId="50" fillId="60" borderId="26" applyNumberFormat="0" applyAlignment="0" applyProtection="0"/>
    <xf numFmtId="0" fontId="35" fillId="60" borderId="19" applyNumberFormat="0" applyAlignment="0" applyProtection="0"/>
    <xf numFmtId="164" fontId="8" fillId="5" borderId="28">
      <alignment horizontal="right" vertical="center"/>
    </xf>
    <xf numFmtId="170" fontId="6" fillId="0" borderId="28">
      <alignment vertical="center"/>
    </xf>
    <xf numFmtId="0" fontId="45" fillId="46" borderId="19" applyNumberFormat="0" applyAlignment="0" applyProtection="0"/>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0" fontId="6" fillId="0" borderId="28">
      <alignment vertical="center"/>
    </xf>
    <xf numFmtId="0" fontId="35" fillId="60"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64" borderId="25" applyNumberFormat="0" applyFon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0" fontId="35" fillId="60"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0" fontId="52" fillId="0" borderId="27" applyNumberFormat="0" applyFill="0" applyAlignment="0" applyProtection="0"/>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35" fillId="60" borderId="19" applyNumberFormat="0" applyAlignment="0" applyProtection="0"/>
    <xf numFmtId="170" fontId="6" fillId="0" borderId="28">
      <alignment vertical="center"/>
    </xf>
    <xf numFmtId="0" fontId="50" fillId="60" borderId="26" applyNumberFormat="0" applyAlignment="0" applyProtection="0"/>
    <xf numFmtId="170" fontId="6" fillId="0" borderId="28">
      <alignment vertical="center"/>
    </xf>
    <xf numFmtId="170" fontId="6" fillId="0" borderId="28">
      <alignment vertical="center"/>
    </xf>
    <xf numFmtId="0" fontId="6" fillId="0" borderId="28">
      <alignment vertical="center"/>
    </xf>
    <xf numFmtId="0" fontId="35" fillId="60" borderId="19" applyNumberFormat="0" applyAlignment="0" applyProtection="0"/>
    <xf numFmtId="170" fontId="8" fillId="5" borderId="28">
      <alignment horizontal="right" vertical="center"/>
    </xf>
    <xf numFmtId="0" fontId="6" fillId="0" borderId="28">
      <alignment vertical="center"/>
    </xf>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170" fontId="8" fillId="5" borderId="28">
      <alignment horizontal="right" vertical="center"/>
    </xf>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0" fontId="45" fillId="46" borderId="19" applyNumberForma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164" fontId="8" fillId="5" borderId="28">
      <alignment horizontal="right" vertical="center"/>
    </xf>
    <xf numFmtId="0" fontId="50" fillId="60" borderId="26"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35" fillId="60" borderId="19" applyNumberFormat="0" applyAlignment="0" applyProtection="0"/>
    <xf numFmtId="170" fontId="8" fillId="5" borderId="28">
      <alignment horizontal="right" vertical="center"/>
    </xf>
    <xf numFmtId="0" fontId="45" fillId="46" borderId="19" applyNumberFormat="0" applyAlignment="0" applyProtection="0"/>
    <xf numFmtId="0" fontId="45" fillId="46" borderId="19" applyNumberFormat="0" applyAlignment="0" applyProtection="0"/>
    <xf numFmtId="170" fontId="6" fillId="0" borderId="28">
      <alignment vertical="center"/>
    </xf>
    <xf numFmtId="0" fontId="45" fillId="46" borderId="19" applyNumberFormat="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2" fillId="0" borderId="27" applyNumberFormat="0" applyFill="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6" fillId="64" borderId="25" applyNumberFormat="0" applyFont="0" applyAlignment="0" applyProtection="0"/>
    <xf numFmtId="0" fontId="6" fillId="64" borderId="25" applyNumberFormat="0" applyFont="0" applyAlignment="0" applyProtection="0"/>
    <xf numFmtId="0" fontId="6" fillId="64" borderId="25" applyNumberFormat="0" applyFont="0" applyAlignment="0" applyProtection="0"/>
    <xf numFmtId="0" fontId="35" fillId="60"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170" fontId="8" fillId="5" borderId="28">
      <alignment horizontal="right" vertical="center"/>
    </xf>
    <xf numFmtId="170" fontId="6" fillId="0" borderId="28">
      <alignment vertical="center"/>
    </xf>
    <xf numFmtId="170" fontId="8" fillId="5" borderId="28">
      <alignment horizontal="righ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164" fontId="8" fillId="5" borderId="28">
      <alignment horizontal="right" vertical="center"/>
    </xf>
    <xf numFmtId="170" fontId="8" fillId="5" borderId="28">
      <alignment horizontal="right" vertical="center"/>
    </xf>
    <xf numFmtId="170" fontId="6" fillId="0" borderId="28">
      <alignment vertical="center"/>
    </xf>
    <xf numFmtId="0" fontId="50" fillId="60" borderId="26" applyNumberFormat="0" applyAlignment="0" applyProtection="0"/>
    <xf numFmtId="0" fontId="35" fillId="60" borderId="19" applyNumberFormat="0" applyAlignment="0" applyProtection="0"/>
    <xf numFmtId="0" fontId="45" fillId="46" borderId="19" applyNumberFormat="0" applyAlignment="0" applyProtection="0"/>
    <xf numFmtId="0" fontId="45" fillId="46" borderId="19" applyNumberFormat="0" applyAlignment="0" applyProtection="0"/>
    <xf numFmtId="0" fontId="50" fillId="60" borderId="26" applyNumberFormat="0" applyAlignment="0" applyProtection="0"/>
    <xf numFmtId="0" fontId="6" fillId="64" borderId="25" applyNumberFormat="0" applyFont="0" applyAlignment="0" applyProtection="0"/>
    <xf numFmtId="0" fontId="6" fillId="0" borderId="28">
      <alignment vertical="center"/>
    </xf>
    <xf numFmtId="0" fontId="6" fillId="0" borderId="28">
      <alignment vertical="center"/>
    </xf>
    <xf numFmtId="0" fontId="6" fillId="0" borderId="28">
      <alignment vertical="center"/>
    </xf>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0" fontId="45" fillId="46" borderId="19" applyNumberFormat="0" applyAlignment="0" applyProtection="0"/>
    <xf numFmtId="164" fontId="8" fillId="5" borderId="28">
      <alignment horizontal="right" vertical="center"/>
    </xf>
    <xf numFmtId="164" fontId="8" fillId="5" borderId="28">
      <alignment horizontal="right" vertical="center"/>
    </xf>
    <xf numFmtId="0" fontId="50" fillId="60" borderId="26" applyNumberFormat="0" applyAlignment="0" applyProtection="0"/>
    <xf numFmtId="164" fontId="8" fillId="5" borderId="28">
      <alignment horizontal="right" vertical="center"/>
    </xf>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0" fontId="6" fillId="64" borderId="25" applyNumberFormat="0" applyFont="0" applyAlignment="0" applyProtection="0"/>
    <xf numFmtId="0" fontId="52" fillId="0" borderId="27" applyNumberFormat="0" applyFill="0" applyAlignment="0" applyProtection="0"/>
    <xf numFmtId="0" fontId="45" fillId="46"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170" fontId="6" fillId="0" borderId="28">
      <alignment vertical="center"/>
    </xf>
    <xf numFmtId="0" fontId="35" fillId="60" borderId="19" applyNumberFormat="0" applyAlignment="0" applyProtection="0"/>
    <xf numFmtId="0" fontId="52" fillId="0" borderId="27" applyNumberFormat="0" applyFill="0" applyAlignment="0" applyProtection="0"/>
    <xf numFmtId="170" fontId="6" fillId="0" borderId="28">
      <alignmen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50" fillId="60" borderId="26" applyNumberForma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0" fontId="6" fillId="0" borderId="28">
      <alignment vertical="center"/>
    </xf>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70" fontId="8" fillId="5" borderId="28">
      <alignment horizontal="right" vertical="center"/>
    </xf>
    <xf numFmtId="0" fontId="45" fillId="46" borderId="19" applyNumberFormat="0" applyAlignment="0" applyProtection="0"/>
    <xf numFmtId="0" fontId="35" fillId="60"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52" fillId="0" borderId="27" applyNumberFormat="0" applyFill="0" applyAlignment="0" applyProtection="0"/>
    <xf numFmtId="170" fontId="8" fillId="5" borderId="28">
      <alignment horizontal="right" vertical="center"/>
    </xf>
    <xf numFmtId="170"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52" fillId="0" borderId="27" applyNumberFormat="0" applyFill="0" applyAlignment="0" applyProtection="0"/>
    <xf numFmtId="164" fontId="8" fillId="5" borderId="28">
      <alignment horizontal="right" vertical="center"/>
    </xf>
    <xf numFmtId="170" fontId="8" fillId="5" borderId="28">
      <alignment horizontal="right" vertical="center"/>
    </xf>
    <xf numFmtId="0" fontId="6" fillId="0" borderId="28">
      <alignment vertical="center"/>
    </xf>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0" borderId="28">
      <alignment vertical="center"/>
    </xf>
    <xf numFmtId="0" fontId="45" fillId="46" borderId="19" applyNumberFormat="0" applyAlignment="0" applyProtection="0"/>
    <xf numFmtId="0" fontId="45" fillId="46" borderId="19" applyNumberFormat="0" applyAlignment="0" applyProtection="0"/>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0" fontId="35" fillId="60" borderId="19" applyNumberForma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0" fontId="50" fillId="60" borderId="26" applyNumberFormat="0" applyAlignment="0" applyProtection="0"/>
    <xf numFmtId="0" fontId="6" fillId="0" borderId="28">
      <alignmen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64" fontId="8" fillId="5" borderId="28">
      <alignment horizontal="right" vertical="center"/>
    </xf>
    <xf numFmtId="170" fontId="6" fillId="0" borderId="28">
      <alignment vertical="center"/>
    </xf>
    <xf numFmtId="0" fontId="6" fillId="64" borderId="25" applyNumberFormat="0" applyFont="0" applyAlignment="0" applyProtection="0"/>
    <xf numFmtId="0" fontId="52" fillId="0" borderId="27" applyNumberFormat="0" applyFill="0" applyAlignment="0" applyProtection="0"/>
    <xf numFmtId="164"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170" fontId="8" fillId="5" borderId="28">
      <alignment horizontal="right" vertical="center"/>
    </xf>
    <xf numFmtId="0" fontId="6" fillId="64" borderId="25" applyNumberFormat="0" applyFont="0" applyAlignment="0" applyProtection="0"/>
    <xf numFmtId="170" fontId="6" fillId="0" borderId="28">
      <alignmen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164" fontId="8" fillId="5" borderId="28">
      <alignment horizontal="right" vertical="center"/>
    </xf>
    <xf numFmtId="0" fontId="45" fillId="46"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0" fontId="6" fillId="0" borderId="28">
      <alignment vertical="center"/>
    </xf>
    <xf numFmtId="170" fontId="6" fillId="0" borderId="28">
      <alignment vertical="center"/>
    </xf>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0" borderId="28">
      <alignmen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0" fontId="50" fillId="60" borderId="26" applyNumberFormat="0" applyAlignment="0" applyProtection="0"/>
    <xf numFmtId="0" fontId="6" fillId="0" borderId="28">
      <alignment vertical="center"/>
    </xf>
    <xf numFmtId="170" fontId="6" fillId="0" borderId="28">
      <alignment vertical="center"/>
    </xf>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0" fontId="45" fillId="46" borderId="19" applyNumberFormat="0" applyAlignment="0" applyProtection="0"/>
    <xf numFmtId="0" fontId="6" fillId="64" borderId="25" applyNumberFormat="0" applyFont="0" applyAlignment="0" applyProtection="0"/>
    <xf numFmtId="0" fontId="45" fillId="46" borderId="19" applyNumberFormat="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164" fontId="8" fillId="5" borderId="28">
      <alignment horizontal="right" vertical="center"/>
    </xf>
    <xf numFmtId="0" fontId="45" fillId="46" borderId="19" applyNumberFormat="0" applyAlignment="0" applyProtection="0"/>
    <xf numFmtId="170" fontId="6" fillId="0" borderId="28">
      <alignment vertical="center"/>
    </xf>
    <xf numFmtId="164" fontId="8" fillId="5" borderId="28">
      <alignment horizontal="right" vertical="center"/>
    </xf>
    <xf numFmtId="0" fontId="45" fillId="46" borderId="19" applyNumberFormat="0" applyAlignment="0" applyProtection="0"/>
    <xf numFmtId="170" fontId="8" fillId="5" borderId="28">
      <alignment horizontal="right" vertical="center"/>
    </xf>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6" fillId="0" borderId="28">
      <alignment vertical="center"/>
    </xf>
    <xf numFmtId="170" fontId="8" fillId="5" borderId="28">
      <alignment horizontal="right" vertical="center"/>
    </xf>
    <xf numFmtId="170" fontId="6" fillId="0" borderId="28">
      <alignment vertical="center"/>
    </xf>
    <xf numFmtId="0" fontId="35" fillId="60" borderId="19" applyNumberFormat="0" applyAlignment="0" applyProtection="0"/>
    <xf numFmtId="0" fontId="6" fillId="0" borderId="28">
      <alignment vertical="center"/>
    </xf>
    <xf numFmtId="0" fontId="35" fillId="60" borderId="19" applyNumberFormat="0" applyAlignment="0" applyProtection="0"/>
    <xf numFmtId="0" fontId="50" fillId="60" borderId="26" applyNumberFormat="0" applyAlignment="0" applyProtection="0"/>
    <xf numFmtId="0" fontId="45" fillId="46" borderId="19" applyNumberFormat="0" applyAlignment="0" applyProtection="0"/>
    <xf numFmtId="0" fontId="35" fillId="60" borderId="19" applyNumberFormat="0" applyAlignment="0" applyProtection="0"/>
    <xf numFmtId="0" fontId="6" fillId="0" borderId="28">
      <alignment vertical="center"/>
    </xf>
    <xf numFmtId="164" fontId="8" fillId="5" borderId="28">
      <alignment horizontal="right" vertical="center"/>
    </xf>
    <xf numFmtId="0" fontId="35" fillId="60" borderId="19" applyNumberFormat="0" applyAlignment="0" applyProtection="0"/>
    <xf numFmtId="170" fontId="6" fillId="0" borderId="28">
      <alignment vertical="center"/>
    </xf>
    <xf numFmtId="0" fontId="35" fillId="60" borderId="19"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50" fillId="60" borderId="26" applyNumberFormat="0" applyAlignment="0" applyProtection="0"/>
    <xf numFmtId="0" fontId="52" fillId="0" borderId="27" applyNumberFormat="0" applyFill="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170" fontId="8" fillId="5" borderId="28">
      <alignment horizontal="right" vertical="center"/>
    </xf>
    <xf numFmtId="0" fontId="50" fillId="60" borderId="26" applyNumberFormat="0" applyAlignment="0" applyProtection="0"/>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0" fontId="6" fillId="0" borderId="28">
      <alignment vertical="center"/>
    </xf>
    <xf numFmtId="0" fontId="52" fillId="0" borderId="27" applyNumberFormat="0" applyFill="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6" fillId="0" borderId="28">
      <alignment vertical="center"/>
    </xf>
    <xf numFmtId="170" fontId="8" fillId="5" borderId="28">
      <alignment horizontal="right" vertical="center"/>
    </xf>
    <xf numFmtId="0" fontId="6" fillId="64" borderId="25" applyNumberFormat="0" applyFont="0" applyAlignment="0" applyProtection="0"/>
    <xf numFmtId="0" fontId="6" fillId="0" borderId="28">
      <alignment vertical="center"/>
    </xf>
    <xf numFmtId="0" fontId="6" fillId="0" borderId="28">
      <alignment vertical="center"/>
    </xf>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6" fillId="0" borderId="28">
      <alignment vertical="center"/>
    </xf>
    <xf numFmtId="0" fontId="50" fillId="60" borderId="26" applyNumberFormat="0" applyAlignment="0" applyProtection="0"/>
    <xf numFmtId="0" fontId="35" fillId="60" borderId="19" applyNumberFormat="0" applyAlignment="0" applyProtection="0"/>
    <xf numFmtId="0" fontId="6" fillId="0" borderId="28">
      <alignment vertical="center"/>
    </xf>
    <xf numFmtId="170" fontId="6" fillId="0" borderId="28">
      <alignment vertical="center"/>
    </xf>
    <xf numFmtId="0" fontId="45" fillId="46" borderId="19" applyNumberFormat="0" applyAlignment="0" applyProtection="0"/>
    <xf numFmtId="164" fontId="8" fillId="5" borderId="28">
      <alignment horizontal="right" vertical="center"/>
    </xf>
    <xf numFmtId="0" fontId="52" fillId="0" borderId="27" applyNumberFormat="0" applyFill="0" applyAlignment="0" applyProtection="0"/>
    <xf numFmtId="0" fontId="6" fillId="0" borderId="28">
      <alignment vertical="center"/>
    </xf>
    <xf numFmtId="0" fontId="6" fillId="64" borderId="25" applyNumberFormat="0" applyFon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0" fontId="35" fillId="60" borderId="19" applyNumberFormat="0" applyAlignment="0" applyProtection="0"/>
    <xf numFmtId="0" fontId="6" fillId="0" borderId="28">
      <alignment vertical="center"/>
    </xf>
    <xf numFmtId="0" fontId="45" fillId="46" borderId="19" applyNumberFormat="0" applyAlignment="0" applyProtection="0"/>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0" fontId="35" fillId="60" borderId="19" applyNumberFormat="0" applyAlignment="0" applyProtection="0"/>
    <xf numFmtId="0" fontId="52" fillId="0" borderId="27" applyNumberFormat="0" applyFill="0" applyAlignment="0" applyProtection="0"/>
    <xf numFmtId="0" fontId="50" fillId="60" borderId="26" applyNumberFormat="0" applyAlignment="0" applyProtection="0"/>
    <xf numFmtId="170"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164" fontId="8" fillId="5" borderId="28">
      <alignment horizontal="righ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52" fillId="0" borderId="27" applyNumberFormat="0" applyFill="0" applyAlignment="0" applyProtection="0"/>
    <xf numFmtId="0" fontId="50" fillId="60" borderId="26" applyNumberFormat="0" applyAlignment="0" applyProtection="0"/>
    <xf numFmtId="0" fontId="45" fillId="46" borderId="19"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170" fontId="6" fillId="0" borderId="28">
      <alignment vertical="center"/>
    </xf>
    <xf numFmtId="0" fontId="6" fillId="64" borderId="25" applyNumberFormat="0" applyFont="0" applyAlignment="0" applyProtection="0"/>
    <xf numFmtId="170" fontId="6" fillId="0" borderId="28">
      <alignment vertical="center"/>
    </xf>
    <xf numFmtId="164" fontId="8" fillId="5" borderId="28">
      <alignment horizontal="right" vertical="center"/>
    </xf>
    <xf numFmtId="0" fontId="6" fillId="0" borderId="28">
      <alignment vertical="center"/>
    </xf>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6" fillId="64" borderId="25" applyNumberFormat="0" applyFont="0" applyAlignment="0" applyProtection="0"/>
    <xf numFmtId="164" fontId="8" fillId="5" borderId="28">
      <alignment horizontal="right" vertical="center"/>
    </xf>
    <xf numFmtId="0" fontId="52" fillId="0" borderId="27" applyNumberFormat="0" applyFill="0" applyAlignment="0" applyProtection="0"/>
    <xf numFmtId="0" fontId="45" fillId="46" borderId="19" applyNumberFormat="0" applyAlignment="0" applyProtection="0"/>
    <xf numFmtId="0" fontId="52" fillId="0" borderId="27" applyNumberFormat="0" applyFill="0" applyAlignment="0" applyProtection="0"/>
    <xf numFmtId="0" fontId="6" fillId="64" borderId="25" applyNumberFormat="0" applyFont="0" applyAlignment="0" applyProtection="0"/>
    <xf numFmtId="0" fontId="52" fillId="0" borderId="27" applyNumberFormat="0" applyFill="0" applyAlignment="0" applyProtection="0"/>
    <xf numFmtId="170" fontId="6" fillId="0" borderId="28">
      <alignment vertical="center"/>
    </xf>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6" fillId="0" borderId="28">
      <alignmen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6" fillId="0" borderId="28">
      <alignment vertical="center"/>
    </xf>
    <xf numFmtId="0" fontId="6" fillId="0" borderId="28">
      <alignment vertical="center"/>
    </xf>
    <xf numFmtId="164" fontId="8" fillId="5" borderId="28">
      <alignment horizontal="right" vertical="center"/>
    </xf>
    <xf numFmtId="164" fontId="8" fillId="5" borderId="28">
      <alignment horizontal="right" vertical="center"/>
    </xf>
    <xf numFmtId="0" fontId="6" fillId="0" borderId="28">
      <alignment vertical="center"/>
    </xf>
    <xf numFmtId="0" fontId="45" fillId="46" borderId="19" applyNumberFormat="0" applyAlignment="0" applyProtection="0"/>
    <xf numFmtId="0" fontId="6" fillId="0" borderId="28">
      <alignment vertical="center"/>
    </xf>
    <xf numFmtId="0" fontId="50" fillId="60" borderId="26" applyNumberFormat="0" applyAlignment="0" applyProtection="0"/>
    <xf numFmtId="170" fontId="6" fillId="0" borderId="28">
      <alignment vertical="center"/>
    </xf>
    <xf numFmtId="164"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170" fontId="6" fillId="0" borderId="28">
      <alignment vertical="center"/>
    </xf>
    <xf numFmtId="0" fontId="52" fillId="0" borderId="27" applyNumberFormat="0" applyFill="0" applyAlignment="0" applyProtection="0"/>
    <xf numFmtId="0" fontId="50" fillId="60" borderId="26" applyNumberFormat="0" applyAlignment="0" applyProtection="0"/>
    <xf numFmtId="0" fontId="35" fillId="60" borderId="19" applyNumberFormat="0" applyAlignment="0" applyProtection="0"/>
    <xf numFmtId="170" fontId="8" fillId="5" borderId="28">
      <alignment horizontal="right" vertical="center"/>
    </xf>
    <xf numFmtId="0" fontId="6" fillId="0" borderId="28">
      <alignment vertical="center"/>
    </xf>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164" fontId="8" fillId="5" borderId="28">
      <alignment horizontal="right" vertical="center"/>
    </xf>
    <xf numFmtId="170" fontId="8" fillId="5" borderId="28">
      <alignment horizontal="right" vertical="center"/>
    </xf>
    <xf numFmtId="0" fontId="35" fillId="60" borderId="19" applyNumberFormat="0" applyAlignment="0" applyProtection="0"/>
    <xf numFmtId="0" fontId="35" fillId="60" borderId="19" applyNumberFormat="0" applyAlignment="0" applyProtection="0"/>
    <xf numFmtId="164" fontId="8" fillId="5" borderId="28">
      <alignment horizontal="right" vertical="center"/>
    </xf>
    <xf numFmtId="164" fontId="8" fillId="5" borderId="28">
      <alignment horizontal="right" vertical="center"/>
    </xf>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164" fontId="8" fillId="5" borderId="28">
      <alignment horizontal="right" vertical="center"/>
    </xf>
    <xf numFmtId="0" fontId="6" fillId="64" borderId="25" applyNumberFormat="0" applyFont="0" applyAlignment="0" applyProtection="0"/>
    <xf numFmtId="0" fontId="52" fillId="0" borderId="27" applyNumberFormat="0" applyFill="0" applyAlignment="0" applyProtection="0"/>
    <xf numFmtId="0" fontId="6" fillId="64" borderId="25" applyNumberFormat="0" applyFont="0" applyAlignment="0" applyProtection="0"/>
    <xf numFmtId="0" fontId="35" fillId="60" borderId="19" applyNumberFormat="0" applyAlignment="0" applyProtection="0"/>
    <xf numFmtId="170" fontId="6" fillId="0" borderId="28">
      <alignment vertical="center"/>
    </xf>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6" fillId="0" borderId="28">
      <alignment vertical="center"/>
    </xf>
    <xf numFmtId="0" fontId="50" fillId="60" borderId="26" applyNumberFormat="0" applyAlignment="0" applyProtection="0"/>
    <xf numFmtId="0" fontId="6" fillId="64" borderId="25" applyNumberFormat="0" applyFont="0" applyAlignment="0" applyProtection="0"/>
    <xf numFmtId="170" fontId="8" fillId="5" borderId="28">
      <alignment horizontal="right" vertical="center"/>
    </xf>
    <xf numFmtId="0" fontId="45" fillId="46" borderId="19"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35" fillId="60" borderId="19" applyNumberFormat="0" applyAlignment="0" applyProtection="0"/>
    <xf numFmtId="0" fontId="6" fillId="0" borderId="28">
      <alignment vertical="center"/>
    </xf>
    <xf numFmtId="0" fontId="6" fillId="64" borderId="25" applyNumberFormat="0" applyFont="0" applyAlignment="0" applyProtection="0"/>
    <xf numFmtId="0" fontId="35" fillId="60"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70" fontId="8" fillId="5" borderId="28">
      <alignment horizontal="right" vertical="center"/>
    </xf>
    <xf numFmtId="0" fontId="50" fillId="60" borderId="26" applyNumberFormat="0" applyAlignment="0" applyProtection="0"/>
    <xf numFmtId="0" fontId="50" fillId="60" borderId="26" applyNumberFormat="0" applyAlignment="0" applyProtection="0"/>
    <xf numFmtId="170" fontId="6" fillId="0" borderId="28">
      <alignment vertical="center"/>
    </xf>
    <xf numFmtId="0" fontId="45" fillId="46" borderId="19" applyNumberFormat="0" applyAlignment="0" applyProtection="0"/>
    <xf numFmtId="0" fontId="52" fillId="0" borderId="27" applyNumberFormat="0" applyFill="0" applyAlignment="0" applyProtection="0"/>
    <xf numFmtId="0" fontId="6" fillId="0" borderId="28">
      <alignment vertical="center"/>
    </xf>
    <xf numFmtId="0" fontId="35" fillId="60" borderId="19" applyNumberFormat="0" applyAlignment="0" applyProtection="0"/>
    <xf numFmtId="0" fontId="45" fillId="46" borderId="19" applyNumberFormat="0" applyAlignment="0" applyProtection="0"/>
    <xf numFmtId="0" fontId="6" fillId="0" borderId="28">
      <alignment vertical="center"/>
    </xf>
    <xf numFmtId="0" fontId="35" fillId="60" borderId="19" applyNumberFormat="0" applyAlignment="0" applyProtection="0"/>
    <xf numFmtId="0" fontId="6" fillId="64" borderId="25" applyNumberFormat="0" applyFont="0" applyAlignment="0" applyProtection="0"/>
    <xf numFmtId="0" fontId="50" fillId="60" borderId="26" applyNumberFormat="0" applyAlignment="0" applyProtection="0"/>
    <xf numFmtId="0" fontId="45" fillId="46" borderId="19" applyNumberFormat="0" applyAlignment="0" applyProtection="0"/>
    <xf numFmtId="0" fontId="6" fillId="0" borderId="28">
      <alignment vertical="center"/>
    </xf>
    <xf numFmtId="164" fontId="8" fillId="5" borderId="28">
      <alignment horizontal="right" vertical="center"/>
    </xf>
    <xf numFmtId="0" fontId="6" fillId="64" borderId="25" applyNumberFormat="0" applyFont="0" applyAlignment="0" applyProtection="0"/>
    <xf numFmtId="0" fontId="35" fillId="60" borderId="19" applyNumberFormat="0" applyAlignment="0" applyProtection="0"/>
    <xf numFmtId="0" fontId="45" fillId="46" borderId="19" applyNumberFormat="0" applyAlignment="0" applyProtection="0"/>
    <xf numFmtId="164" fontId="8" fillId="5" borderId="28">
      <alignment horizontal="right" vertical="center"/>
    </xf>
    <xf numFmtId="0" fontId="35" fillId="60" borderId="19" applyNumberFormat="0" applyAlignment="0" applyProtection="0"/>
    <xf numFmtId="164" fontId="8" fillId="5" borderId="28">
      <alignment horizontal="right" vertical="center"/>
    </xf>
    <xf numFmtId="0" fontId="6" fillId="0" borderId="28">
      <alignment vertical="center"/>
    </xf>
    <xf numFmtId="0" fontId="45" fillId="46" borderId="19" applyNumberFormat="0" applyAlignment="0" applyProtection="0"/>
    <xf numFmtId="0" fontId="52" fillId="0" borderId="27" applyNumberFormat="0" applyFill="0" applyAlignment="0" applyProtection="0"/>
    <xf numFmtId="0" fontId="50" fillId="60" borderId="26" applyNumberFormat="0" applyAlignment="0" applyProtection="0"/>
    <xf numFmtId="164" fontId="8" fillId="5" borderId="28">
      <alignment horizontal="right" vertical="center"/>
    </xf>
    <xf numFmtId="0" fontId="50" fillId="60" borderId="26" applyNumberFormat="0" applyAlignment="0" applyProtection="0"/>
    <xf numFmtId="0" fontId="6" fillId="64" borderId="25" applyNumberFormat="0" applyFont="0" applyAlignment="0" applyProtection="0"/>
    <xf numFmtId="0" fontId="50" fillId="60" borderId="26" applyNumberFormat="0" applyAlignment="0" applyProtection="0"/>
    <xf numFmtId="0" fontId="52" fillId="0" borderId="27" applyNumberFormat="0" applyFill="0" applyAlignment="0" applyProtection="0"/>
    <xf numFmtId="0" fontId="35" fillId="60" borderId="19" applyNumberFormat="0" applyAlignment="0" applyProtection="0"/>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50" fillId="60" borderId="26" applyNumberFormat="0" applyAlignment="0" applyProtection="0"/>
    <xf numFmtId="0" fontId="45" fillId="46" borderId="19" applyNumberFormat="0" applyAlignment="0" applyProtection="0"/>
    <xf numFmtId="170" fontId="8" fillId="5" borderId="28">
      <alignment horizontal="right" vertical="center"/>
    </xf>
    <xf numFmtId="0" fontId="6" fillId="64" borderId="25" applyNumberFormat="0" applyFont="0" applyAlignment="0" applyProtection="0"/>
    <xf numFmtId="164" fontId="8" fillId="5" borderId="28">
      <alignment horizontal="right" vertical="center"/>
    </xf>
    <xf numFmtId="170" fontId="8" fillId="5" borderId="28">
      <alignment horizontal="right" vertical="center"/>
    </xf>
    <xf numFmtId="0" fontId="50" fillId="60" borderId="26" applyNumberFormat="0" applyAlignment="0" applyProtection="0"/>
    <xf numFmtId="0" fontId="45" fillId="46" borderId="19" applyNumberFormat="0" applyAlignment="0" applyProtection="0"/>
    <xf numFmtId="0" fontId="6" fillId="64" borderId="25" applyNumberFormat="0" applyFont="0" applyAlignment="0" applyProtection="0"/>
    <xf numFmtId="170"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8" fillId="5" borderId="28">
      <alignment horizontal="right" vertical="center"/>
    </xf>
    <xf numFmtId="164" fontId="8" fillId="5" borderId="28">
      <alignment horizontal="right" vertical="center"/>
    </xf>
    <xf numFmtId="0" fontId="6" fillId="0" borderId="28">
      <alignment vertical="center"/>
    </xf>
    <xf numFmtId="0" fontId="50" fillId="60" borderId="26" applyNumberFormat="0" applyAlignment="0" applyProtection="0"/>
    <xf numFmtId="164" fontId="8" fillId="5" borderId="28">
      <alignment horizontal="right" vertical="center"/>
    </xf>
    <xf numFmtId="170" fontId="6" fillId="0" borderId="28">
      <alignment vertical="center"/>
    </xf>
    <xf numFmtId="164" fontId="8" fillId="5" borderId="28">
      <alignment horizontal="right" vertical="center"/>
    </xf>
    <xf numFmtId="0" fontId="35" fillId="60" borderId="19" applyNumberFormat="0" applyAlignment="0" applyProtection="0"/>
    <xf numFmtId="0" fontId="45" fillId="46" borderId="19" applyNumberFormat="0" applyAlignment="0" applyProtection="0"/>
    <xf numFmtId="170" fontId="6" fillId="0" borderId="28">
      <alignment vertical="center"/>
    </xf>
    <xf numFmtId="164" fontId="8" fillId="5" borderId="28">
      <alignment horizontal="right" vertical="center"/>
    </xf>
    <xf numFmtId="170" fontId="8" fillId="5" borderId="28">
      <alignment horizontal="right" vertical="center"/>
    </xf>
    <xf numFmtId="170" fontId="8" fillId="5" borderId="28">
      <alignment horizontal="right" vertical="center"/>
    </xf>
    <xf numFmtId="0" fontId="6" fillId="0" borderId="28">
      <alignment vertical="center"/>
    </xf>
    <xf numFmtId="164" fontId="8" fillId="5" borderId="28">
      <alignment horizontal="right" vertical="center"/>
    </xf>
    <xf numFmtId="0" fontId="45" fillId="46" borderId="19" applyNumberFormat="0" applyAlignment="0" applyProtection="0"/>
    <xf numFmtId="0" fontId="50" fillId="60" borderId="26" applyNumberFormat="0" applyAlignment="0" applyProtection="0"/>
    <xf numFmtId="0" fontId="35" fillId="60" borderId="19" applyNumberFormat="0" applyAlignment="0" applyProtection="0"/>
    <xf numFmtId="0" fontId="52" fillId="0" borderId="27" applyNumberFormat="0" applyFill="0" applyAlignment="0" applyProtection="0"/>
    <xf numFmtId="164" fontId="8" fillId="5" borderId="28">
      <alignment horizontal="right" vertical="center"/>
    </xf>
    <xf numFmtId="0" fontId="50" fillId="60" borderId="26" applyNumberFormat="0" applyAlignment="0" applyProtection="0"/>
    <xf numFmtId="0" fontId="45" fillId="46" borderId="19" applyNumberFormat="0" applyAlignment="0" applyProtection="0"/>
    <xf numFmtId="0" fontId="52" fillId="0" borderId="27" applyNumberFormat="0" applyFill="0" applyAlignment="0" applyProtection="0"/>
    <xf numFmtId="0" fontId="52" fillId="0" borderId="27" applyNumberFormat="0" applyFill="0" applyAlignment="0" applyProtection="0"/>
    <xf numFmtId="164" fontId="8" fillId="5" borderId="28">
      <alignment horizontal="right" vertical="center"/>
    </xf>
    <xf numFmtId="0" fontId="6" fillId="0" borderId="28">
      <alignment vertical="center"/>
    </xf>
    <xf numFmtId="0" fontId="6" fillId="64" borderId="25" applyNumberFormat="0" applyFont="0" applyAlignment="0" applyProtection="0"/>
    <xf numFmtId="170" fontId="8" fillId="5" borderId="28">
      <alignment horizontal="right" vertical="center"/>
    </xf>
    <xf numFmtId="0" fontId="6" fillId="0" borderId="28">
      <alignment vertical="center"/>
    </xf>
    <xf numFmtId="0" fontId="6" fillId="0" borderId="28">
      <alignment vertical="center"/>
    </xf>
    <xf numFmtId="0" fontId="6" fillId="0" borderId="28">
      <alignment vertical="center"/>
    </xf>
    <xf numFmtId="0" fontId="6" fillId="0" borderId="28">
      <alignment vertical="center"/>
    </xf>
    <xf numFmtId="0" fontId="52" fillId="0" borderId="27" applyNumberFormat="0" applyFill="0" applyAlignment="0" applyProtection="0"/>
    <xf numFmtId="170" fontId="6" fillId="0" borderId="28">
      <alignment vertical="center"/>
    </xf>
    <xf numFmtId="0" fontId="35" fillId="60" borderId="19" applyNumberFormat="0" applyAlignment="0" applyProtection="0"/>
    <xf numFmtId="0" fontId="50" fillId="60" borderId="26" applyNumberFormat="0" applyAlignment="0" applyProtection="0"/>
    <xf numFmtId="0" fontId="6" fillId="0" borderId="28">
      <alignment vertical="center"/>
    </xf>
    <xf numFmtId="0" fontId="6" fillId="0" borderId="28">
      <alignment vertical="center"/>
    </xf>
    <xf numFmtId="170" fontId="8" fillId="5" borderId="28">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170" fontId="6" fillId="0" borderId="36">
      <alignmen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6" fillId="0" borderId="36">
      <alignmen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70" fontId="6" fillId="0" borderId="36">
      <alignment vertical="center"/>
    </xf>
    <xf numFmtId="0" fontId="6" fillId="0" borderId="36">
      <alignment vertical="center"/>
    </xf>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170" fontId="8" fillId="5" borderId="36">
      <alignment horizontal="right" vertical="center"/>
    </xf>
    <xf numFmtId="0" fontId="52" fillId="0" borderId="35" applyNumberFormat="0" applyFill="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170" fontId="6" fillId="0" borderId="36">
      <alignmen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6" fillId="0" borderId="36">
      <alignmen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0" borderId="36">
      <alignment vertical="center"/>
    </xf>
    <xf numFmtId="170" fontId="6" fillId="0" borderId="36">
      <alignment vertical="center"/>
    </xf>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170"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170" fontId="6" fillId="0" borderId="36">
      <alignmen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6" fillId="0" borderId="36">
      <alignment vertical="center"/>
    </xf>
    <xf numFmtId="0" fontId="6" fillId="0" borderId="36">
      <alignmen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0" fontId="35" fillId="60" borderId="32" applyNumberFormat="0" applyAlignment="0" applyProtection="0"/>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170" fontId="6" fillId="0" borderId="36">
      <alignment vertical="center"/>
    </xf>
    <xf numFmtId="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170" fontId="6" fillId="0" borderId="36">
      <alignmen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70" fontId="6" fillId="0" borderId="36">
      <alignment vertical="center"/>
    </xf>
    <xf numFmtId="0" fontId="45" fillId="46"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6" fillId="0" borderId="36">
      <alignment vertical="center"/>
    </xf>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8" fillId="5" borderId="36">
      <alignment horizontal="right" vertical="center"/>
    </xf>
    <xf numFmtId="0" fontId="6" fillId="0" borderId="36">
      <alignment vertical="center"/>
    </xf>
    <xf numFmtId="0" fontId="35" fillId="60" borderId="32" applyNumberFormat="0" applyAlignment="0" applyProtection="0"/>
    <xf numFmtId="0" fontId="6" fillId="0" borderId="36">
      <alignment vertical="center"/>
    </xf>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170" fontId="6" fillId="0" borderId="36">
      <alignment vertical="center"/>
    </xf>
    <xf numFmtId="17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35" fillId="60" borderId="32" applyNumberFormat="0" applyAlignment="0" applyProtection="0"/>
    <xf numFmtId="0" fontId="6" fillId="0" borderId="36">
      <alignment vertical="center"/>
    </xf>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170" fontId="6" fillId="0" borderId="36">
      <alignment vertical="center"/>
    </xf>
    <xf numFmtId="164" fontId="8" fillId="5" borderId="36">
      <alignment horizontal="right" vertical="center"/>
    </xf>
    <xf numFmtId="0" fontId="6" fillId="0" borderId="36">
      <alignment vertical="center"/>
    </xf>
    <xf numFmtId="164" fontId="8" fillId="5" borderId="36">
      <alignment horizontal="right" vertical="center"/>
    </xf>
    <xf numFmtId="0" fontId="35" fillId="60"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64" borderId="33" applyNumberFormat="0" applyFont="0" applyAlignment="0" applyProtection="0"/>
    <xf numFmtId="0" fontId="6" fillId="0" borderId="36">
      <alignment vertical="center"/>
    </xf>
    <xf numFmtId="0" fontId="6" fillId="0" borderId="36">
      <alignment vertical="center"/>
    </xf>
    <xf numFmtId="17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170" fontId="6" fillId="0" borderId="36">
      <alignment vertical="center"/>
    </xf>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6" fillId="0" borderId="36">
      <alignmen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52" fillId="0" borderId="35" applyNumberFormat="0" applyFill="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6" fillId="0" borderId="36">
      <alignmen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6" fillId="64" borderId="33" applyNumberFormat="0" applyFont="0" applyAlignment="0" applyProtection="0"/>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70"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0" fontId="52" fillId="0" borderId="35" applyNumberFormat="0" applyFill="0" applyAlignment="0" applyProtection="0"/>
    <xf numFmtId="164"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0" fontId="6" fillId="64" borderId="33" applyNumberFormat="0" applyFont="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170" fontId="6" fillId="0" borderId="36">
      <alignment vertical="center"/>
    </xf>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0" borderId="36">
      <alignment vertical="center"/>
    </xf>
    <xf numFmtId="0" fontId="50" fillId="60" borderId="34" applyNumberFormat="0" applyAlignment="0" applyProtection="0"/>
    <xf numFmtId="170" fontId="8" fillId="5" borderId="36">
      <alignment horizontal="righ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170" fontId="6" fillId="0" borderId="36">
      <alignment vertical="center"/>
    </xf>
    <xf numFmtId="0" fontId="35" fillId="60" borderId="32" applyNumberFormat="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17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70" fontId="6" fillId="0" borderId="36">
      <alignment vertical="center"/>
    </xf>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0" borderId="36">
      <alignment vertical="center"/>
    </xf>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170" fontId="6" fillId="0" borderId="36">
      <alignment vertical="center"/>
    </xf>
    <xf numFmtId="164" fontId="8" fillId="5" borderId="36">
      <alignment horizontal="righ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6" fillId="0" borderId="36">
      <alignment vertical="center"/>
    </xf>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170"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170" fontId="8" fillId="5" borderId="36">
      <alignment horizontal="right" vertical="center"/>
    </xf>
    <xf numFmtId="164" fontId="8" fillId="5" borderId="36">
      <alignment horizontal="righ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0" borderId="36">
      <alignment vertical="center"/>
    </xf>
    <xf numFmtId="0" fontId="6" fillId="0" borderId="36">
      <alignmen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6" fillId="0" borderId="36">
      <alignment vertical="center"/>
    </xf>
    <xf numFmtId="17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6" fillId="0" borderId="36">
      <alignment vertical="center"/>
    </xf>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170" fontId="6" fillId="0" borderId="36">
      <alignment vertical="center"/>
    </xf>
    <xf numFmtId="170" fontId="6" fillId="0" borderId="36">
      <alignment vertical="center"/>
    </xf>
    <xf numFmtId="170" fontId="6" fillId="0" borderId="36">
      <alignment vertical="center"/>
    </xf>
    <xf numFmtId="0" fontId="35" fillId="60"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6" fillId="0" borderId="36">
      <alignment vertical="center"/>
    </xf>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170" fontId="8" fillId="5" borderId="36">
      <alignment horizontal="right" vertical="center"/>
    </xf>
    <xf numFmtId="0" fontId="6" fillId="0" borderId="36">
      <alignment vertical="center"/>
    </xf>
    <xf numFmtId="170" fontId="8" fillId="5" borderId="36">
      <alignment horizontal="right" vertical="center"/>
    </xf>
    <xf numFmtId="0" fontId="45" fillId="46" borderId="32" applyNumberFormat="0" applyAlignment="0" applyProtection="0"/>
    <xf numFmtId="0" fontId="6" fillId="0" borderId="36">
      <alignment vertical="center"/>
    </xf>
    <xf numFmtId="0" fontId="35" fillId="60" borderId="32" applyNumberFormat="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70" fontId="6" fillId="0" borderId="36">
      <alignment vertical="center"/>
    </xf>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170" fontId="6" fillId="0" borderId="36">
      <alignment vertical="center"/>
    </xf>
    <xf numFmtId="170"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170" fontId="6" fillId="0" borderId="36">
      <alignment vertical="center"/>
    </xf>
    <xf numFmtId="0" fontId="6" fillId="0" borderId="36">
      <alignment vertical="center"/>
    </xf>
    <xf numFmtId="17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170"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6" fillId="0" borderId="36">
      <alignmen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6" fillId="0" borderId="36">
      <alignment vertical="center"/>
    </xf>
    <xf numFmtId="170" fontId="8" fillId="5" borderId="36">
      <alignment horizontal="right" vertical="center"/>
    </xf>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35" fillId="60" borderId="32" applyNumberFormat="0" applyAlignment="0" applyProtection="0"/>
    <xf numFmtId="170"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64" borderId="33" applyNumberFormat="0" applyFont="0" applyAlignment="0" applyProtection="0"/>
    <xf numFmtId="170" fontId="8" fillId="5" borderId="36">
      <alignment horizontal="righ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170" fontId="6" fillId="0" borderId="36">
      <alignment vertical="center"/>
    </xf>
    <xf numFmtId="0" fontId="52" fillId="0" borderId="35" applyNumberFormat="0" applyFill="0" applyAlignment="0" applyProtection="0"/>
    <xf numFmtId="0" fontId="35" fillId="60" borderId="32" applyNumberFormat="0" applyAlignment="0" applyProtection="0"/>
    <xf numFmtId="170" fontId="6" fillId="0" borderId="36">
      <alignment vertical="center"/>
    </xf>
    <xf numFmtId="0" fontId="50" fillId="60" borderId="34" applyNumberFormat="0" applyAlignment="0" applyProtection="0"/>
    <xf numFmtId="170" fontId="6" fillId="0" borderId="36">
      <alignment vertical="center"/>
    </xf>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0" borderId="36">
      <alignmen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6" fillId="0" borderId="36">
      <alignmen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6" fillId="64" borderId="33" applyNumberFormat="0" applyFont="0" applyAlignment="0" applyProtection="0"/>
    <xf numFmtId="0" fontId="50" fillId="60" borderId="34" applyNumberFormat="0" applyAlignment="0" applyProtection="0"/>
    <xf numFmtId="170" fontId="6" fillId="0" borderId="36">
      <alignment vertical="center"/>
    </xf>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17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170" fontId="8" fillId="5" borderId="36">
      <alignment horizontal="right" vertical="center"/>
    </xf>
    <xf numFmtId="164" fontId="8" fillId="5" borderId="36">
      <alignment horizontal="right" vertical="center"/>
    </xf>
    <xf numFmtId="164" fontId="8" fillId="5" borderId="36">
      <alignment horizontal="righ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6" fillId="64" borderId="33" applyNumberFormat="0" applyFont="0" applyAlignment="0" applyProtection="0"/>
    <xf numFmtId="0" fontId="6" fillId="0" borderId="36">
      <alignmen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170"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170" fontId="8" fillId="5" borderId="36">
      <alignment horizontal="right" vertical="center"/>
    </xf>
    <xf numFmtId="0" fontId="45" fillId="46" borderId="32" applyNumberFormat="0" applyAlignment="0" applyProtection="0"/>
    <xf numFmtId="170" fontId="8" fillId="5" borderId="36">
      <alignment horizontal="right" vertical="center"/>
    </xf>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170"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170" fontId="6" fillId="0" borderId="36">
      <alignment vertical="center"/>
    </xf>
    <xf numFmtId="164" fontId="8" fillId="5" borderId="36">
      <alignment horizontal="right" vertical="center"/>
    </xf>
    <xf numFmtId="170" fontId="6" fillId="0" borderId="36">
      <alignment vertical="center"/>
    </xf>
    <xf numFmtId="0" fontId="6" fillId="0" borderId="36">
      <alignment vertical="center"/>
    </xf>
    <xf numFmtId="170" fontId="6" fillId="0" borderId="36">
      <alignment vertical="center"/>
    </xf>
    <xf numFmtId="170" fontId="8" fillId="5" borderId="36">
      <alignment horizontal="right" vertical="center"/>
    </xf>
    <xf numFmtId="170" fontId="6" fillId="0" borderId="36">
      <alignment vertical="center"/>
    </xf>
    <xf numFmtId="0" fontId="6" fillId="0" borderId="36">
      <alignmen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0" fontId="6" fillId="0" borderId="36">
      <alignment vertical="center"/>
    </xf>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170" fontId="6" fillId="0" borderId="36">
      <alignment vertical="center"/>
    </xf>
    <xf numFmtId="0" fontId="52" fillId="0" borderId="35" applyNumberFormat="0" applyFill="0" applyAlignment="0" applyProtection="0"/>
    <xf numFmtId="164" fontId="8" fillId="5" borderId="36">
      <alignment horizontal="right" vertical="center"/>
    </xf>
    <xf numFmtId="170"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6" fillId="0" borderId="36">
      <alignment vertical="center"/>
    </xf>
    <xf numFmtId="0" fontId="6" fillId="0" borderId="36">
      <alignment vertical="center"/>
    </xf>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170" fontId="8" fillId="5" borderId="36">
      <alignment horizontal="right" vertical="center"/>
    </xf>
    <xf numFmtId="170" fontId="6" fillId="0" borderId="36">
      <alignment vertical="center"/>
    </xf>
    <xf numFmtId="170" fontId="6" fillId="0" borderId="36">
      <alignment vertical="center"/>
    </xf>
    <xf numFmtId="0" fontId="52" fillId="0" borderId="35" applyNumberFormat="0" applyFill="0" applyAlignment="0" applyProtection="0"/>
    <xf numFmtId="0" fontId="6" fillId="0" borderId="36">
      <alignment vertical="center"/>
    </xf>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6" fillId="0" borderId="36">
      <alignmen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170" fontId="8" fillId="5" borderId="36">
      <alignment horizontal="right" vertical="center"/>
    </xf>
    <xf numFmtId="0" fontId="45" fillId="46" borderId="32" applyNumberFormat="0" applyAlignment="0" applyProtection="0"/>
    <xf numFmtId="0" fontId="6" fillId="0" borderId="36">
      <alignment vertical="center"/>
    </xf>
    <xf numFmtId="0" fontId="35" fillId="60" borderId="32" applyNumberFormat="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170" fontId="6" fillId="0" borderId="36">
      <alignment vertical="center"/>
    </xf>
    <xf numFmtId="0" fontId="6" fillId="64" borderId="33" applyNumberFormat="0" applyFont="0" applyAlignment="0" applyProtection="0"/>
    <xf numFmtId="170" fontId="6" fillId="0" borderId="36">
      <alignment vertical="center"/>
    </xf>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50" fillId="60" borderId="34" applyNumberFormat="0" applyAlignment="0" applyProtection="0"/>
    <xf numFmtId="170" fontId="8" fillId="5" borderId="36">
      <alignment horizontal="right" vertical="center"/>
    </xf>
    <xf numFmtId="0" fontId="35" fillId="60" borderId="32" applyNumberFormat="0" applyAlignment="0" applyProtection="0"/>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70" fontId="6" fillId="0" borderId="36">
      <alignment vertical="center"/>
    </xf>
    <xf numFmtId="170" fontId="8" fillId="5" borderId="36">
      <alignment horizontal="right" vertical="center"/>
    </xf>
    <xf numFmtId="0" fontId="6" fillId="0" borderId="36">
      <alignment vertical="center"/>
    </xf>
    <xf numFmtId="0" fontId="50" fillId="60" borderId="34" applyNumberForma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17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170" fontId="8" fillId="5" borderId="36">
      <alignment horizontal="right" vertical="center"/>
    </xf>
    <xf numFmtId="0" fontId="6" fillId="0" borderId="36">
      <alignment vertical="center"/>
    </xf>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170" fontId="6" fillId="0" borderId="36">
      <alignment vertical="center"/>
    </xf>
    <xf numFmtId="0" fontId="6" fillId="0" borderId="36">
      <alignment vertical="center"/>
    </xf>
    <xf numFmtId="170" fontId="6" fillId="0" borderId="36">
      <alignment vertical="center"/>
    </xf>
    <xf numFmtId="17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0" borderId="36">
      <alignmen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170"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6" fillId="64" borderId="33" applyNumberFormat="0" applyFont="0" applyAlignment="0" applyProtection="0"/>
    <xf numFmtId="0" fontId="6" fillId="0" borderId="36">
      <alignment vertical="center"/>
    </xf>
    <xf numFmtId="170" fontId="8" fillId="5" borderId="36">
      <alignment horizontal="right" vertical="center"/>
    </xf>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0" borderId="36">
      <alignment vertical="center"/>
    </xf>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164" fontId="8" fillId="5" borderId="36">
      <alignment horizontal="right" vertical="center"/>
    </xf>
    <xf numFmtId="170" fontId="6" fillId="0" borderId="36">
      <alignment vertical="center"/>
    </xf>
    <xf numFmtId="0" fontId="6" fillId="64" borderId="33" applyNumberFormat="0" applyFont="0" applyAlignment="0" applyProtection="0"/>
    <xf numFmtId="170" fontId="6" fillId="0" borderId="36">
      <alignment vertical="center"/>
    </xf>
    <xf numFmtId="0" fontId="52" fillId="0" borderId="35" applyNumberFormat="0" applyFill="0" applyAlignment="0" applyProtection="0"/>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164" fontId="8" fillId="5" borderId="36">
      <alignment horizontal="right" vertical="center"/>
    </xf>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70" fontId="6" fillId="0" borderId="36">
      <alignment vertical="center"/>
    </xf>
    <xf numFmtId="164" fontId="8" fillId="5" borderId="36">
      <alignment horizontal="righ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170" fontId="6" fillId="0" borderId="36">
      <alignment vertical="center"/>
    </xf>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45" fillId="46" borderId="32" applyNumberFormat="0" applyAlignment="0" applyProtection="0"/>
    <xf numFmtId="170" fontId="6" fillId="0" borderId="36">
      <alignment vertical="center"/>
    </xf>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64" borderId="33" applyNumberFormat="0" applyFont="0" applyAlignment="0" applyProtection="0"/>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70" fontId="6" fillId="0" borderId="36">
      <alignment vertical="center"/>
    </xf>
    <xf numFmtId="0" fontId="6" fillId="0" borderId="36">
      <alignment vertical="center"/>
    </xf>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6" fillId="0" borderId="36">
      <alignmen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6" fillId="0" borderId="36">
      <alignment vertical="center"/>
    </xf>
    <xf numFmtId="170"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45" fillId="46" borderId="32" applyNumberFormat="0" applyAlignment="0" applyProtection="0"/>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0" borderId="36">
      <alignmen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6" fillId="0" borderId="36">
      <alignment vertical="center"/>
    </xf>
    <xf numFmtId="17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6" fillId="0" borderId="36">
      <alignment vertical="center"/>
    </xf>
    <xf numFmtId="0" fontId="35" fillId="60"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170" fontId="6" fillId="0" borderId="36">
      <alignment vertical="center"/>
    </xf>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0" borderId="36">
      <alignment vertical="center"/>
    </xf>
    <xf numFmtId="0" fontId="50" fillId="60" borderId="34" applyNumberFormat="0" applyAlignment="0" applyProtection="0"/>
    <xf numFmtId="0" fontId="52" fillId="0" borderId="35" applyNumberFormat="0" applyFill="0" applyAlignment="0" applyProtection="0"/>
    <xf numFmtId="170" fontId="6" fillId="0" borderId="36">
      <alignment vertical="center"/>
    </xf>
    <xf numFmtId="0" fontId="45" fillId="46"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6" fillId="0" borderId="36">
      <alignment vertical="center"/>
    </xf>
    <xf numFmtId="164" fontId="8" fillId="5" borderId="36">
      <alignment horizontal="right" vertical="center"/>
    </xf>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64"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8" fillId="5" borderId="36">
      <alignment horizontal="right" vertical="center"/>
    </xf>
    <xf numFmtId="0" fontId="6" fillId="0" borderId="36">
      <alignment vertical="center"/>
    </xf>
    <xf numFmtId="0" fontId="35" fillId="60" borderId="32" applyNumberFormat="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164"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52" fillId="0" borderId="35" applyNumberFormat="0" applyFill="0" applyAlignment="0" applyProtection="0"/>
    <xf numFmtId="170" fontId="6" fillId="0" borderId="36">
      <alignmen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70" fontId="6" fillId="0" borderId="36">
      <alignment vertical="center"/>
    </xf>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6" fillId="0" borderId="36">
      <alignment vertical="center"/>
    </xf>
    <xf numFmtId="0" fontId="6" fillId="0" borderId="36">
      <alignment vertical="center"/>
    </xf>
    <xf numFmtId="0" fontId="6" fillId="64" borderId="33" applyNumberFormat="0" applyFont="0" applyAlignment="0" applyProtection="0"/>
    <xf numFmtId="170" fontId="6" fillId="0" borderId="36">
      <alignment vertical="center"/>
    </xf>
    <xf numFmtId="164" fontId="8" fillId="5" borderId="36">
      <alignment horizontal="right" vertical="center"/>
    </xf>
    <xf numFmtId="170" fontId="6" fillId="0" borderId="36">
      <alignment vertical="center"/>
    </xf>
    <xf numFmtId="0" fontId="50" fillId="60" borderId="34"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70" fontId="6" fillId="0" borderId="36">
      <alignment vertical="center"/>
    </xf>
    <xf numFmtId="0" fontId="50" fillId="60" borderId="34" applyNumberFormat="0" applyAlignment="0" applyProtection="0"/>
    <xf numFmtId="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64" fontId="8" fillId="5" borderId="36">
      <alignment horizontal="right" vertical="center"/>
    </xf>
    <xf numFmtId="0" fontId="50" fillId="60" borderId="34" applyNumberForma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0" fontId="6" fillId="0" borderId="36">
      <alignment vertical="center"/>
    </xf>
    <xf numFmtId="0" fontId="6" fillId="0" borderId="36">
      <alignmen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0" fontId="6" fillId="0" borderId="36">
      <alignment vertical="center"/>
    </xf>
    <xf numFmtId="0" fontId="50" fillId="60" borderId="34" applyNumberForma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170" fontId="8" fillId="5" borderId="36">
      <alignment horizontal="right" vertical="center"/>
    </xf>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170" fontId="8" fillId="5" borderId="36">
      <alignment horizontal="right" vertical="center"/>
    </xf>
    <xf numFmtId="0" fontId="6" fillId="0" borderId="36">
      <alignment vertical="center"/>
    </xf>
    <xf numFmtId="0" fontId="6" fillId="0" borderId="36">
      <alignment vertical="center"/>
    </xf>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0" borderId="36">
      <alignment vertical="center"/>
    </xf>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0" fontId="6" fillId="0" borderId="36">
      <alignmen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50" fillId="60" borderId="34" applyNumberFormat="0" applyAlignment="0" applyProtection="0"/>
    <xf numFmtId="170" fontId="8" fillId="5" borderId="36">
      <alignment horizontal="right" vertical="center"/>
    </xf>
    <xf numFmtId="0" fontId="35" fillId="60" borderId="32" applyNumberFormat="0" applyAlignment="0" applyProtection="0"/>
    <xf numFmtId="170" fontId="6" fillId="0" borderId="36">
      <alignmen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0" fontId="6" fillId="64" borderId="33" applyNumberFormat="0" applyFont="0" applyAlignment="0" applyProtection="0"/>
    <xf numFmtId="0" fontId="6" fillId="0" borderId="36">
      <alignmen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6" fillId="0" borderId="36">
      <alignment vertical="center"/>
    </xf>
    <xf numFmtId="0" fontId="35" fillId="60"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0" fontId="35" fillId="60" borderId="32" applyNumberFormat="0" applyAlignment="0" applyProtection="0"/>
    <xf numFmtId="170" fontId="6" fillId="0" borderId="36">
      <alignment vertical="center"/>
    </xf>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6" fillId="64" borderId="33" applyNumberFormat="0" applyFont="0" applyAlignment="0" applyProtection="0"/>
    <xf numFmtId="170" fontId="6" fillId="0" borderId="36">
      <alignment vertical="center"/>
    </xf>
    <xf numFmtId="170"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6" fillId="0" borderId="36">
      <alignment vertical="center"/>
    </xf>
    <xf numFmtId="0" fontId="6" fillId="0" borderId="36">
      <alignment vertical="center"/>
    </xf>
    <xf numFmtId="170" fontId="8" fillId="5" borderId="36">
      <alignment horizontal="righ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45" fillId="46" borderId="32" applyNumberFormat="0" applyAlignment="0" applyProtection="0"/>
    <xf numFmtId="170" fontId="6" fillId="0" borderId="36">
      <alignment vertical="center"/>
    </xf>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6" fillId="0" borderId="36">
      <alignment vertical="center"/>
    </xf>
    <xf numFmtId="0" fontId="35" fillId="60" borderId="32" applyNumberFormat="0" applyAlignment="0" applyProtection="0"/>
    <xf numFmtId="170" fontId="8" fillId="5" borderId="36">
      <alignment horizontal="right" vertical="center"/>
    </xf>
    <xf numFmtId="0" fontId="6" fillId="64" borderId="33" applyNumberFormat="0" applyFont="0" applyAlignment="0" applyProtection="0"/>
    <xf numFmtId="17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35" fillId="60"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50" fillId="60" borderId="34" applyNumberFormat="0" applyAlignment="0" applyProtection="0"/>
    <xf numFmtId="0" fontId="45" fillId="46" borderId="32" applyNumberFormat="0" applyAlignment="0" applyProtection="0"/>
    <xf numFmtId="170" fontId="8" fillId="5" borderId="36">
      <alignment horizontal="right" vertical="center"/>
    </xf>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6" fillId="0" borderId="36">
      <alignment vertical="center"/>
    </xf>
    <xf numFmtId="0" fontId="6" fillId="0" borderId="36">
      <alignment vertical="center"/>
    </xf>
    <xf numFmtId="0" fontId="6" fillId="64" borderId="33" applyNumberFormat="0" applyFont="0" applyAlignment="0" applyProtection="0"/>
    <xf numFmtId="170" fontId="6" fillId="0" borderId="36">
      <alignmen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6" fillId="64" borderId="33" applyNumberFormat="0" applyFont="0" applyAlignment="0" applyProtection="0"/>
    <xf numFmtId="0" fontId="6" fillId="0" borderId="36">
      <alignment vertical="center"/>
    </xf>
    <xf numFmtId="0" fontId="6" fillId="0" borderId="36">
      <alignment vertical="center"/>
    </xf>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170" fontId="8" fillId="5" borderId="36">
      <alignment horizontal="right" vertical="center"/>
    </xf>
    <xf numFmtId="0" fontId="6" fillId="0" borderId="36">
      <alignment vertical="center"/>
    </xf>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170" fontId="8" fillId="5" borderId="36">
      <alignment horizontal="righ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170" fontId="8" fillId="5" borderId="36">
      <alignment horizontal="right" vertical="center"/>
    </xf>
    <xf numFmtId="170" fontId="6" fillId="0" borderId="36">
      <alignment vertical="center"/>
    </xf>
    <xf numFmtId="0" fontId="50" fillId="60" borderId="34" applyNumberFormat="0" applyAlignment="0" applyProtection="0"/>
    <xf numFmtId="0" fontId="35" fillId="60" borderId="32" applyNumberFormat="0" applyAlignment="0" applyProtection="0"/>
    <xf numFmtId="170" fontId="6" fillId="0" borderId="36">
      <alignment vertical="center"/>
    </xf>
    <xf numFmtId="0" fontId="6" fillId="64" borderId="33" applyNumberFormat="0" applyFont="0" applyAlignment="0" applyProtection="0"/>
    <xf numFmtId="170" fontId="6" fillId="0" borderId="36">
      <alignment vertical="center"/>
    </xf>
    <xf numFmtId="17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170" fontId="8" fillId="5" borderId="36">
      <alignment horizontal="right" vertical="center"/>
    </xf>
    <xf numFmtId="0" fontId="45" fillId="46" borderId="32" applyNumberFormat="0" applyAlignment="0" applyProtection="0"/>
    <xf numFmtId="164" fontId="8" fillId="5" borderId="36">
      <alignment horizontal="right" vertical="center"/>
    </xf>
    <xf numFmtId="170" fontId="6" fillId="0" borderId="36">
      <alignment vertical="center"/>
    </xf>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170" fontId="6" fillId="0" borderId="36">
      <alignment vertical="center"/>
    </xf>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6" fillId="0" borderId="36">
      <alignment vertical="center"/>
    </xf>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6" fillId="0" borderId="36">
      <alignmen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6" fillId="64" borderId="33" applyNumberFormat="0" applyFont="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170" fontId="8" fillId="5" borderId="36">
      <alignment horizontal="right" vertical="center"/>
    </xf>
    <xf numFmtId="0" fontId="35" fillId="60" borderId="32" applyNumberFormat="0" applyAlignment="0" applyProtection="0"/>
    <xf numFmtId="170" fontId="6" fillId="0" borderId="36">
      <alignment vertical="center"/>
    </xf>
    <xf numFmtId="0" fontId="6" fillId="0" borderId="36">
      <alignment vertical="center"/>
    </xf>
    <xf numFmtId="170" fontId="6" fillId="0" borderId="36">
      <alignment vertical="center"/>
    </xf>
    <xf numFmtId="0" fontId="52" fillId="0" borderId="35" applyNumberFormat="0" applyFill="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164" fontId="8" fillId="5" borderId="36">
      <alignment horizontal="righ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64" fontId="8" fillId="5" borderId="36">
      <alignment horizontal="right" vertical="center"/>
    </xf>
    <xf numFmtId="164" fontId="8" fillId="5" borderId="36">
      <alignment horizontal="right" vertical="center"/>
    </xf>
    <xf numFmtId="0" fontId="35" fillId="60" borderId="32" applyNumberFormat="0" applyAlignment="0" applyProtection="0"/>
    <xf numFmtId="170" fontId="6" fillId="0" borderId="36">
      <alignment vertical="center"/>
    </xf>
    <xf numFmtId="170" fontId="8" fillId="5" borderId="36">
      <alignment horizontal="right" vertical="center"/>
    </xf>
    <xf numFmtId="0" fontId="45" fillId="46" borderId="32" applyNumberFormat="0" applyAlignment="0" applyProtection="0"/>
    <xf numFmtId="0" fontId="6" fillId="0" borderId="36">
      <alignment vertical="center"/>
    </xf>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50" fillId="60" borderId="34" applyNumberFormat="0" applyAlignment="0" applyProtection="0"/>
    <xf numFmtId="170" fontId="6" fillId="0" borderId="36">
      <alignment vertical="center"/>
    </xf>
    <xf numFmtId="0" fontId="45" fillId="46"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170" fontId="6" fillId="0" borderId="36">
      <alignmen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170" fontId="8" fillId="5" borderId="36">
      <alignment horizontal="righ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17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170" fontId="8" fillId="5" borderId="36">
      <alignment horizontal="right" vertical="center"/>
    </xf>
    <xf numFmtId="0" fontId="45" fillId="46" borderId="32" applyNumberFormat="0" applyAlignment="0" applyProtection="0"/>
    <xf numFmtId="164" fontId="8" fillId="5" borderId="36">
      <alignment horizontal="right" vertical="center"/>
    </xf>
    <xf numFmtId="170" fontId="6" fillId="0" borderId="36">
      <alignment vertical="center"/>
    </xf>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170" fontId="6" fillId="0" borderId="36">
      <alignment vertical="center"/>
    </xf>
    <xf numFmtId="0" fontId="35" fillId="60" borderId="32"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6" fillId="0" borderId="36">
      <alignment vertical="center"/>
    </xf>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0" fontId="50" fillId="60" borderId="34" applyNumberFormat="0" applyAlignment="0" applyProtection="0"/>
    <xf numFmtId="164" fontId="8" fillId="5" borderId="36">
      <alignment horizontal="right" vertical="center"/>
    </xf>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45" fillId="46" borderId="32" applyNumberFormat="0" applyAlignment="0" applyProtection="0"/>
    <xf numFmtId="0" fontId="6" fillId="0" borderId="36">
      <alignment vertical="center"/>
    </xf>
    <xf numFmtId="170" fontId="8" fillId="5" borderId="36">
      <alignment horizontal="right" vertical="center"/>
    </xf>
    <xf numFmtId="0" fontId="35" fillId="60" borderId="32" applyNumberFormat="0" applyAlignment="0" applyProtection="0"/>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164" fontId="8" fillId="5" borderId="36">
      <alignment horizontal="right" vertical="center"/>
    </xf>
    <xf numFmtId="0" fontId="35" fillId="60" borderId="32" applyNumberFormat="0" applyAlignment="0" applyProtection="0"/>
    <xf numFmtId="17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50" fillId="60" borderId="34" applyNumberFormat="0" applyAlignment="0" applyProtection="0"/>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170" fontId="6" fillId="0" borderId="36">
      <alignment vertical="center"/>
    </xf>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50" fillId="60" borderId="34" applyNumberFormat="0" applyAlignment="0" applyProtection="0"/>
    <xf numFmtId="170" fontId="8" fillId="5" borderId="36">
      <alignment horizontal="right" vertical="center"/>
    </xf>
    <xf numFmtId="164" fontId="8" fillId="5" borderId="36">
      <alignment horizontal="right" vertical="center"/>
    </xf>
    <xf numFmtId="170" fontId="6" fillId="0" borderId="36">
      <alignment vertical="center"/>
    </xf>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8" fillId="5" borderId="36">
      <alignment horizontal="right" vertical="center"/>
    </xf>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70"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6" fillId="0" borderId="36">
      <alignment vertical="center"/>
    </xf>
    <xf numFmtId="170" fontId="6" fillId="0" borderId="36">
      <alignment vertical="center"/>
    </xf>
    <xf numFmtId="0" fontId="52" fillId="0" borderId="35" applyNumberFormat="0" applyFill="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17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170" fontId="8" fillId="5" borderId="36">
      <alignment horizontal="right" vertical="center"/>
    </xf>
    <xf numFmtId="164" fontId="8" fillId="5" borderId="36">
      <alignment horizontal="right" vertical="center"/>
    </xf>
    <xf numFmtId="0" fontId="50" fillId="60" borderId="34" applyNumberFormat="0" applyAlignment="0" applyProtection="0"/>
    <xf numFmtId="170" fontId="8" fillId="5" borderId="36">
      <alignment horizontal="right" vertical="center"/>
    </xf>
    <xf numFmtId="0" fontId="6" fillId="64" borderId="33" applyNumberFormat="0" applyFont="0" applyAlignment="0" applyProtection="0"/>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0" borderId="36">
      <alignment vertical="center"/>
    </xf>
    <xf numFmtId="0" fontId="6" fillId="0" borderId="36">
      <alignment vertical="center"/>
    </xf>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170" fontId="6" fillId="0" borderId="36">
      <alignment vertical="center"/>
    </xf>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70" fontId="6" fillId="0" borderId="36">
      <alignment vertical="center"/>
    </xf>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170" fontId="8" fillId="5" borderId="36">
      <alignment horizontal="right" vertical="center"/>
    </xf>
    <xf numFmtId="0" fontId="50" fillId="60" borderId="34" applyNumberFormat="0" applyAlignment="0" applyProtection="0"/>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0" fontId="45" fillId="46" borderId="32" applyNumberFormat="0" applyAlignment="0" applyProtection="0"/>
    <xf numFmtId="170" fontId="6" fillId="0" borderId="36">
      <alignment vertical="center"/>
    </xf>
    <xf numFmtId="0" fontId="35" fillId="60" borderId="32" applyNumberFormat="0" applyAlignment="0" applyProtection="0"/>
    <xf numFmtId="0" fontId="6" fillId="0" borderId="36">
      <alignment vertical="center"/>
    </xf>
    <xf numFmtId="164" fontId="8" fillId="5" borderId="36">
      <alignment horizontal="right" vertical="center"/>
    </xf>
    <xf numFmtId="0" fontId="6" fillId="0" borderId="36">
      <alignment vertical="center"/>
    </xf>
    <xf numFmtId="170" fontId="8" fillId="5" borderId="36">
      <alignment horizontal="right" vertical="center"/>
    </xf>
    <xf numFmtId="0" fontId="6" fillId="0" borderId="36">
      <alignment vertical="center"/>
    </xf>
    <xf numFmtId="0" fontId="52" fillId="0" borderId="35" applyNumberFormat="0" applyFill="0" applyAlignment="0" applyProtection="0"/>
    <xf numFmtId="170" fontId="6" fillId="0" borderId="36">
      <alignment vertical="center"/>
    </xf>
    <xf numFmtId="0" fontId="6" fillId="0" borderId="36">
      <alignment vertical="center"/>
    </xf>
    <xf numFmtId="0" fontId="35" fillId="60" borderId="32" applyNumberFormat="0" applyAlignment="0" applyProtection="0"/>
    <xf numFmtId="170" fontId="8" fillId="5" borderId="36">
      <alignment horizontal="righ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45" fillId="46" borderId="32" applyNumberFormat="0" applyAlignment="0" applyProtection="0"/>
    <xf numFmtId="0" fontId="35" fillId="60" borderId="32" applyNumberFormat="0" applyAlignment="0" applyProtection="0"/>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8" fillId="5" borderId="36">
      <alignment horizontal="right" vertical="center"/>
    </xf>
    <xf numFmtId="164"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170" fontId="8" fillId="5" borderId="36">
      <alignment horizontal="right" vertical="center"/>
    </xf>
    <xf numFmtId="0" fontId="6" fillId="0" borderId="36">
      <alignment vertical="center"/>
    </xf>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6" fillId="0" borderId="36">
      <alignmen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164" fontId="8" fillId="5" borderId="36">
      <alignment horizontal="right" vertical="center"/>
    </xf>
    <xf numFmtId="170" fontId="6" fillId="0" borderId="36">
      <alignment vertical="center"/>
    </xf>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0" fontId="6" fillId="0" borderId="36">
      <alignment vertical="center"/>
    </xf>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164" fontId="8" fillId="5" borderId="36">
      <alignment horizontal="right" vertical="center"/>
    </xf>
    <xf numFmtId="0" fontId="52" fillId="0" borderId="35" applyNumberFormat="0" applyFill="0" applyAlignment="0" applyProtection="0"/>
    <xf numFmtId="0" fontId="6" fillId="0" borderId="36">
      <alignment vertical="center"/>
    </xf>
    <xf numFmtId="170" fontId="6" fillId="0" borderId="36">
      <alignment vertical="center"/>
    </xf>
    <xf numFmtId="0" fontId="35" fillId="60" borderId="32" applyNumberFormat="0" applyAlignment="0" applyProtection="0"/>
    <xf numFmtId="164" fontId="8" fillId="5" borderId="36">
      <alignment horizontal="right" vertical="center"/>
    </xf>
    <xf numFmtId="170" fontId="6" fillId="0" borderId="36">
      <alignment vertical="center"/>
    </xf>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0" borderId="36">
      <alignment vertical="center"/>
    </xf>
    <xf numFmtId="170" fontId="8" fillId="5" borderId="36">
      <alignment horizontal="right" vertical="center"/>
    </xf>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164" fontId="8" fillId="5" borderId="36">
      <alignment horizontal="right" vertical="center"/>
    </xf>
    <xf numFmtId="0" fontId="6" fillId="0" borderId="36">
      <alignment vertical="center"/>
    </xf>
    <xf numFmtId="0" fontId="6" fillId="0" borderId="36">
      <alignment vertical="center"/>
    </xf>
    <xf numFmtId="170" fontId="8" fillId="5" borderId="36">
      <alignment horizontal="right" vertical="center"/>
    </xf>
    <xf numFmtId="0" fontId="6" fillId="0" borderId="36">
      <alignment vertical="center"/>
    </xf>
    <xf numFmtId="0" fontId="6" fillId="0" borderId="36">
      <alignment vertical="center"/>
    </xf>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170" fontId="8" fillId="5" borderId="36">
      <alignment horizontal="right" vertical="center"/>
    </xf>
    <xf numFmtId="0" fontId="6" fillId="64" borderId="33" applyNumberFormat="0" applyFont="0" applyAlignment="0" applyProtection="0"/>
    <xf numFmtId="0" fontId="45" fillId="46" borderId="32" applyNumberFormat="0" applyAlignment="0" applyProtection="0"/>
    <xf numFmtId="170" fontId="6" fillId="0" borderId="36">
      <alignment vertical="center"/>
    </xf>
    <xf numFmtId="0" fontId="45" fillId="46" borderId="32" applyNumberFormat="0" applyAlignment="0" applyProtection="0"/>
    <xf numFmtId="164" fontId="8" fillId="5" borderId="36">
      <alignment horizontal="right" vertical="center"/>
    </xf>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2" fillId="0" borderId="35" applyNumberFormat="0" applyFill="0" applyAlignment="0" applyProtection="0"/>
    <xf numFmtId="0" fontId="6" fillId="0" borderId="36">
      <alignment vertical="center"/>
    </xf>
    <xf numFmtId="0" fontId="45" fillId="46" borderId="32" applyNumberFormat="0" applyAlignment="0" applyProtection="0"/>
    <xf numFmtId="0" fontId="52" fillId="0" borderId="35" applyNumberFormat="0" applyFill="0" applyAlignment="0" applyProtection="0"/>
    <xf numFmtId="0" fontId="6" fillId="0" borderId="36">
      <alignment vertical="center"/>
    </xf>
    <xf numFmtId="0" fontId="6" fillId="64" borderId="33" applyNumberFormat="0" applyFont="0" applyAlignment="0" applyProtection="0"/>
    <xf numFmtId="0" fontId="6" fillId="64" borderId="33" applyNumberFormat="0" applyFont="0" applyAlignment="0" applyProtection="0"/>
    <xf numFmtId="164" fontId="8" fillId="5" borderId="36">
      <alignment horizontal="right" vertical="center"/>
    </xf>
    <xf numFmtId="0" fontId="45" fillId="46" borderId="32" applyNumberFormat="0" applyAlignment="0" applyProtection="0"/>
    <xf numFmtId="0" fontId="6" fillId="0" borderId="36">
      <alignment vertical="center"/>
    </xf>
    <xf numFmtId="0" fontId="6" fillId="64" borderId="33" applyNumberFormat="0" applyFont="0" applyAlignment="0" applyProtection="0"/>
    <xf numFmtId="17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0" borderId="36">
      <alignment vertical="center"/>
    </xf>
    <xf numFmtId="0" fontId="35" fillId="60" borderId="32" applyNumberFormat="0" applyAlignment="0" applyProtection="0"/>
    <xf numFmtId="0" fontId="35" fillId="60" borderId="32" applyNumberFormat="0" applyAlignment="0" applyProtection="0"/>
    <xf numFmtId="170" fontId="6" fillId="0" borderId="36">
      <alignment vertical="center"/>
    </xf>
    <xf numFmtId="17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6" fillId="0" borderId="36">
      <alignment vertical="center"/>
    </xf>
    <xf numFmtId="170" fontId="6" fillId="0" borderId="36">
      <alignmen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0" borderId="36">
      <alignment vertical="center"/>
    </xf>
    <xf numFmtId="170" fontId="8" fillId="5" borderId="36">
      <alignment horizontal="right" vertical="center"/>
    </xf>
    <xf numFmtId="170" fontId="8" fillId="5" borderId="36">
      <alignment horizontal="right" vertical="center"/>
    </xf>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164" fontId="8" fillId="5" borderId="36">
      <alignment horizontal="right" vertical="center"/>
    </xf>
    <xf numFmtId="0" fontId="6" fillId="0" borderId="36">
      <alignment vertical="center"/>
    </xf>
    <xf numFmtId="0" fontId="6" fillId="0" borderId="36">
      <alignment vertical="center"/>
    </xf>
    <xf numFmtId="164" fontId="8" fillId="5" borderId="36">
      <alignment horizontal="right" vertical="center"/>
    </xf>
    <xf numFmtId="0" fontId="45" fillId="46" borderId="32" applyNumberFormat="0" applyAlignment="0" applyProtection="0"/>
    <xf numFmtId="17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170" fontId="6" fillId="0" borderId="36">
      <alignment vertical="center"/>
    </xf>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0" fontId="6" fillId="0" borderId="36">
      <alignment vertical="center"/>
    </xf>
    <xf numFmtId="0" fontId="50" fillId="60" borderId="34" applyNumberFormat="0" applyAlignment="0" applyProtection="0"/>
    <xf numFmtId="164" fontId="8" fillId="5" borderId="36">
      <alignment horizontal="right" vertical="center"/>
    </xf>
    <xf numFmtId="164" fontId="8" fillId="5" borderId="36">
      <alignment horizontal="right" vertical="center"/>
    </xf>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164" fontId="8" fillId="5" borderId="36">
      <alignment horizontal="right" vertical="center"/>
    </xf>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0" borderId="36">
      <alignment vertical="center"/>
    </xf>
    <xf numFmtId="0" fontId="6" fillId="64" borderId="33" applyNumberFormat="0" applyFont="0" applyAlignment="0" applyProtection="0"/>
    <xf numFmtId="0" fontId="6" fillId="0" borderId="36">
      <alignment vertical="center"/>
    </xf>
    <xf numFmtId="0" fontId="6" fillId="64" borderId="33" applyNumberFormat="0" applyFont="0" applyAlignment="0" applyProtection="0"/>
    <xf numFmtId="164" fontId="8" fillId="5" borderId="36">
      <alignment horizontal="right" vertical="center"/>
    </xf>
    <xf numFmtId="164" fontId="8" fillId="5" borderId="36">
      <alignment horizontal="right" vertical="center"/>
    </xf>
    <xf numFmtId="0" fontId="52" fillId="0" borderId="35" applyNumberFormat="0" applyFill="0" applyAlignment="0" applyProtection="0"/>
    <xf numFmtId="170" fontId="8" fillId="5" borderId="36">
      <alignment horizontal="right" vertical="center"/>
    </xf>
    <xf numFmtId="170" fontId="6" fillId="0" borderId="36">
      <alignment vertical="center"/>
    </xf>
    <xf numFmtId="0" fontId="6" fillId="64" borderId="33" applyNumberFormat="0" applyFont="0" applyAlignment="0" applyProtection="0"/>
    <xf numFmtId="0" fontId="35" fillId="60" borderId="32" applyNumberFormat="0" applyAlignment="0" applyProtection="0"/>
    <xf numFmtId="0" fontId="6" fillId="0" borderId="36">
      <alignment vertical="center"/>
    </xf>
    <xf numFmtId="0" fontId="6" fillId="0" borderId="36">
      <alignmen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70" fontId="6" fillId="0" borderId="36">
      <alignment vertical="center"/>
    </xf>
    <xf numFmtId="170" fontId="8" fillId="5" borderId="36">
      <alignment horizontal="right" vertical="center"/>
    </xf>
    <xf numFmtId="0" fontId="50" fillId="60" borderId="34" applyNumberFormat="0" applyAlignment="0" applyProtection="0"/>
    <xf numFmtId="164" fontId="8" fillId="5" borderId="36">
      <alignment horizontal="right" vertical="center"/>
    </xf>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164" fontId="8" fillId="5" borderId="36">
      <alignment horizontal="right" vertical="center"/>
    </xf>
    <xf numFmtId="170" fontId="8" fillId="5" borderId="36">
      <alignment horizontal="right" vertical="center"/>
    </xf>
    <xf numFmtId="170" fontId="6" fillId="0" borderId="36">
      <alignment vertical="center"/>
    </xf>
    <xf numFmtId="170" fontId="8" fillId="5" borderId="36">
      <alignment horizontal="right" vertical="center"/>
    </xf>
    <xf numFmtId="0" fontId="52" fillId="0" borderId="35" applyNumberFormat="0" applyFill="0" applyAlignment="0" applyProtection="0"/>
    <xf numFmtId="0" fontId="52" fillId="0" borderId="35" applyNumberFormat="0" applyFill="0" applyAlignment="0" applyProtection="0"/>
    <xf numFmtId="164" fontId="8" fillId="5" borderId="36">
      <alignment horizontal="right" vertical="center"/>
    </xf>
    <xf numFmtId="0" fontId="45" fillId="46" borderId="32" applyNumberFormat="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170" fontId="8" fillId="5" borderId="36">
      <alignment horizontal="right" vertical="center"/>
    </xf>
    <xf numFmtId="0" fontId="6" fillId="0" borderId="36">
      <alignment vertical="center"/>
    </xf>
    <xf numFmtId="0" fontId="6" fillId="64" borderId="33" applyNumberFormat="0" applyFont="0" applyAlignment="0" applyProtection="0"/>
    <xf numFmtId="170" fontId="8" fillId="5" borderId="36">
      <alignment horizontal="right" vertical="center"/>
    </xf>
    <xf numFmtId="0" fontId="6" fillId="64" borderId="33" applyNumberFormat="0" applyFont="0" applyAlignment="0" applyProtection="0"/>
    <xf numFmtId="164" fontId="8" fillId="5" borderId="36">
      <alignment horizontal="righ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0" fontId="6" fillId="0" borderId="36">
      <alignment vertical="center"/>
    </xf>
    <xf numFmtId="164" fontId="8" fillId="5" borderId="36">
      <alignment horizontal="right" vertical="center"/>
    </xf>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0" borderId="36">
      <alignment vertical="center"/>
    </xf>
    <xf numFmtId="0" fontId="6" fillId="0" borderId="36">
      <alignment vertical="center"/>
    </xf>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0" fontId="50" fillId="60" borderId="34" applyNumberFormat="0" applyAlignment="0" applyProtection="0"/>
    <xf numFmtId="0" fontId="6" fillId="0" borderId="36">
      <alignment vertical="center"/>
    </xf>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170" fontId="6" fillId="0" borderId="36">
      <alignment vertical="center"/>
    </xf>
    <xf numFmtId="0" fontId="35" fillId="60" borderId="32" applyNumberFormat="0" applyAlignment="0" applyProtection="0"/>
    <xf numFmtId="170" fontId="8" fillId="5" borderId="36">
      <alignment horizontal="right" vertical="center"/>
    </xf>
    <xf numFmtId="0" fontId="35" fillId="60" borderId="32" applyNumberFormat="0" applyAlignment="0" applyProtection="0"/>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70" fontId="6" fillId="0" borderId="36">
      <alignment vertical="center"/>
    </xf>
    <xf numFmtId="170" fontId="6" fillId="0" borderId="36">
      <alignment vertical="center"/>
    </xf>
    <xf numFmtId="0" fontId="45" fillId="46" borderId="32" applyNumberFormat="0" applyAlignment="0" applyProtection="0"/>
    <xf numFmtId="0" fontId="45" fillId="46" borderId="32" applyNumberFormat="0" applyAlignment="0" applyProtection="0"/>
    <xf numFmtId="0" fontId="6" fillId="0" borderId="36">
      <alignment vertical="center"/>
    </xf>
    <xf numFmtId="0" fontId="6" fillId="0" borderId="36">
      <alignment vertical="center"/>
    </xf>
    <xf numFmtId="0" fontId="45" fillId="46" borderId="32" applyNumberFormat="0" applyAlignment="0" applyProtection="0"/>
    <xf numFmtId="164" fontId="8" fillId="5" borderId="36">
      <alignment horizontal="right" vertical="center"/>
    </xf>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170" fontId="8" fillId="5" borderId="36">
      <alignment horizontal="right" vertical="center"/>
    </xf>
    <xf numFmtId="0" fontId="35" fillId="60" borderId="32" applyNumberFormat="0" applyAlignment="0" applyProtection="0"/>
    <xf numFmtId="0" fontId="6" fillId="0" borderId="36">
      <alignment vertical="center"/>
    </xf>
    <xf numFmtId="164" fontId="8" fillId="5" borderId="36">
      <alignment horizontal="right" vertical="center"/>
    </xf>
    <xf numFmtId="170" fontId="8" fillId="5" borderId="36">
      <alignment horizontal="right" vertical="center"/>
    </xf>
    <xf numFmtId="0" fontId="35" fillId="60" borderId="32" applyNumberFormat="0" applyAlignment="0" applyProtection="0"/>
    <xf numFmtId="0" fontId="6" fillId="0" borderId="36">
      <alignment vertical="center"/>
    </xf>
    <xf numFmtId="0" fontId="35" fillId="60" borderId="32" applyNumberFormat="0" applyAlignment="0" applyProtection="0"/>
    <xf numFmtId="164" fontId="8" fillId="5" borderId="36">
      <alignment horizontal="right" vertical="center"/>
    </xf>
    <xf numFmtId="0" fontId="50" fillId="60" borderId="34" applyNumberFormat="0" applyAlignment="0" applyProtection="0"/>
    <xf numFmtId="170" fontId="6" fillId="0" borderId="36">
      <alignment vertical="center"/>
    </xf>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0" borderId="36">
      <alignment vertical="center"/>
    </xf>
    <xf numFmtId="0" fontId="52" fillId="0" borderId="35" applyNumberFormat="0" applyFill="0" applyAlignment="0" applyProtection="0"/>
    <xf numFmtId="164" fontId="8" fillId="5" borderId="36">
      <alignment horizontal="right" vertical="center"/>
    </xf>
    <xf numFmtId="164" fontId="8" fillId="5" borderId="36">
      <alignment horizontal="right" vertical="center"/>
    </xf>
    <xf numFmtId="164" fontId="8" fillId="5" borderId="36">
      <alignment horizontal="right" vertical="center"/>
    </xf>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0" borderId="36">
      <alignment vertical="center"/>
    </xf>
    <xf numFmtId="170" fontId="6" fillId="0" borderId="36">
      <alignment vertical="center"/>
    </xf>
    <xf numFmtId="0" fontId="6" fillId="0" borderId="36">
      <alignment vertical="center"/>
    </xf>
    <xf numFmtId="170" fontId="6" fillId="0" borderId="36">
      <alignment vertical="center"/>
    </xf>
    <xf numFmtId="164" fontId="8" fillId="5" borderId="36">
      <alignment horizontal="right" vertical="center"/>
    </xf>
    <xf numFmtId="170" fontId="8" fillId="5" borderId="36">
      <alignment horizontal="right" vertical="center"/>
    </xf>
    <xf numFmtId="170" fontId="8" fillId="5" borderId="36">
      <alignment horizontal="right" vertical="center"/>
    </xf>
    <xf numFmtId="170" fontId="8" fillId="5" borderId="36">
      <alignment horizontal="right" vertical="center"/>
    </xf>
    <xf numFmtId="164" fontId="8" fillId="5" borderId="36">
      <alignment horizontal="right" vertical="center"/>
    </xf>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170" fontId="6" fillId="0" borderId="36">
      <alignment vertical="center"/>
    </xf>
    <xf numFmtId="0" fontId="6" fillId="0" borderId="36">
      <alignment vertical="center"/>
    </xf>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164" fontId="8" fillId="5" borderId="36">
      <alignment horizontal="right" vertical="center"/>
    </xf>
    <xf numFmtId="170" fontId="6" fillId="0" borderId="36">
      <alignment vertical="center"/>
    </xf>
    <xf numFmtId="0" fontId="6" fillId="0" borderId="36">
      <alignment vertical="center"/>
    </xf>
    <xf numFmtId="164" fontId="8" fillId="5" borderId="36">
      <alignment horizontal="right" vertical="center"/>
    </xf>
    <xf numFmtId="0" fontId="6" fillId="0" borderId="36">
      <alignment vertical="center"/>
    </xf>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170" fontId="8" fillId="5" borderId="36">
      <alignment horizontal="right" vertical="center"/>
    </xf>
    <xf numFmtId="170" fontId="8" fillId="5" borderId="36">
      <alignment horizontal="right" vertical="center"/>
    </xf>
    <xf numFmtId="164" fontId="8" fillId="5" borderId="36">
      <alignment horizontal="right" vertical="center"/>
    </xf>
    <xf numFmtId="170" fontId="6" fillId="0" borderId="36">
      <alignment vertical="center"/>
    </xf>
    <xf numFmtId="0" fontId="6" fillId="0" borderId="36">
      <alignment vertical="center"/>
    </xf>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0" borderId="36">
      <alignment vertical="center"/>
    </xf>
    <xf numFmtId="164" fontId="8" fillId="5" borderId="36">
      <alignment horizontal="right" vertical="center"/>
    </xf>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52" fillId="0" borderId="35" applyNumberFormat="0" applyFill="0" applyAlignment="0" applyProtection="0"/>
    <xf numFmtId="0" fontId="45" fillId="46" borderId="32"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6" fillId="64" borderId="33" applyNumberFormat="0" applyFon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50" fillId="60" borderId="34" applyNumberFormat="0" applyAlignment="0" applyProtection="0"/>
    <xf numFmtId="0" fontId="50" fillId="60" borderId="34" applyNumberFormat="0" applyAlignment="0" applyProtection="0"/>
    <xf numFmtId="0" fontId="50" fillId="60" borderId="34"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6" fillId="64" borderId="33" applyNumberFormat="0" applyFont="0" applyAlignment="0" applyProtection="0"/>
    <xf numFmtId="0" fontId="45" fillId="46" borderId="32"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6" fillId="64" borderId="33" applyNumberFormat="0" applyFon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45" fillId="46"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45" fillId="46" borderId="32" applyNumberFormat="0" applyAlignment="0" applyProtection="0"/>
    <xf numFmtId="0" fontId="35" fillId="60" borderId="32" applyNumberFormat="0" applyAlignment="0" applyProtection="0"/>
    <xf numFmtId="0" fontId="50" fillId="60" borderId="34" applyNumberFormat="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50" fillId="60" borderId="34"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52" fillId="0" borderId="35" applyNumberFormat="0" applyFill="0" applyAlignment="0" applyProtection="0"/>
    <xf numFmtId="0" fontId="45" fillId="46"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35" fillId="60" borderId="32" applyNumberFormat="0" applyAlignment="0" applyProtection="0"/>
    <xf numFmtId="0" fontId="35" fillId="60" borderId="32" applyNumberFormat="0" applyAlignment="0" applyProtection="0"/>
    <xf numFmtId="0" fontId="35" fillId="60" borderId="32" applyNumberFormat="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52" fillId="0" borderId="35" applyNumberFormat="0" applyFill="0" applyAlignment="0" applyProtection="0"/>
    <xf numFmtId="0" fontId="50" fillId="60" borderId="34" applyNumberFormat="0" applyAlignment="0" applyProtection="0"/>
    <xf numFmtId="0" fontId="6" fillId="64" borderId="33" applyNumberFormat="0" applyFont="0" applyAlignment="0" applyProtection="0"/>
    <xf numFmtId="0" fontId="6" fillId="64" borderId="33" applyNumberFormat="0" applyFont="0" applyAlignment="0" applyProtection="0"/>
    <xf numFmtId="0" fontId="45" fillId="46" borderId="32" applyNumberFormat="0" applyAlignment="0" applyProtection="0"/>
    <xf numFmtId="0" fontId="45" fillId="46" borderId="32" applyNumberFormat="0" applyAlignment="0" applyProtection="0"/>
    <xf numFmtId="0" fontId="35" fillId="60" borderId="32" applyNumberFormat="0" applyAlignment="0" applyProtection="0"/>
    <xf numFmtId="0" fontId="35" fillId="60" borderId="32" applyNumberFormat="0" applyAlignment="0" applyProtection="0"/>
    <xf numFmtId="0" fontId="6" fillId="64" borderId="33" applyNumberFormat="0" applyFont="0" applyAlignment="0" applyProtection="0"/>
    <xf numFmtId="0" fontId="52" fillId="0" borderId="35" applyNumberFormat="0" applyFill="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50" fillId="60" borderId="34" applyNumberFormat="0" applyAlignment="0" applyProtection="0"/>
    <xf numFmtId="0" fontId="35" fillId="60" borderId="32" applyNumberFormat="0" applyAlignment="0" applyProtection="0"/>
    <xf numFmtId="0" fontId="35" fillId="60" borderId="32" applyNumberFormat="0" applyAlignment="0" applyProtection="0"/>
    <xf numFmtId="0" fontId="45" fillId="46"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35" fillId="60" borderId="32" applyNumberFormat="0" applyAlignment="0" applyProtection="0"/>
    <xf numFmtId="0" fontId="45" fillId="46" borderId="32" applyNumberFormat="0" applyAlignment="0" applyProtection="0"/>
    <xf numFmtId="0" fontId="6" fillId="64" borderId="33" applyNumberFormat="0" applyFont="0" applyAlignment="0" applyProtection="0"/>
    <xf numFmtId="0" fontId="50" fillId="60" borderId="34" applyNumberFormat="0" applyAlignment="0" applyProtection="0"/>
    <xf numFmtId="0" fontId="52" fillId="0" borderId="35" applyNumberFormat="0" applyFill="0" applyAlignment="0" applyProtection="0"/>
    <xf numFmtId="0" fontId="12" fillId="0" borderId="0" applyNumberFormat="0" applyFill="0" applyBorder="0" applyAlignment="0" applyProtection="0">
      <alignment vertical="top"/>
      <protection locked="0"/>
    </xf>
    <xf numFmtId="0" fontId="107" fillId="0" borderId="0"/>
    <xf numFmtId="9" fontId="107" fillId="0" borderId="0" applyFont="0" applyFill="0" applyBorder="0" applyAlignment="0" applyProtection="0"/>
  </cellStyleXfs>
  <cellXfs count="547">
    <xf numFmtId="0" fontId="0" fillId="0" borderId="0" xfId="0"/>
    <xf numFmtId="0" fontId="5" fillId="0" borderId="0" xfId="0" applyFont="1"/>
    <xf numFmtId="0" fontId="9" fillId="0" borderId="0" xfId="4"/>
    <xf numFmtId="0" fontId="9" fillId="0" borderId="0" xfId="4" applyBorder="1"/>
    <xf numFmtId="0" fontId="5" fillId="9" borderId="0" xfId="0" applyFont="1" applyFill="1"/>
    <xf numFmtId="0" fontId="0" fillId="9" borderId="0" xfId="1" applyFont="1" applyFill="1" applyBorder="1">
      <alignment vertical="center"/>
    </xf>
    <xf numFmtId="0" fontId="14" fillId="9" borderId="0" xfId="0" applyFont="1" applyFill="1"/>
    <xf numFmtId="0" fontId="5" fillId="0" borderId="0" xfId="0" applyFont="1" applyFill="1"/>
    <xf numFmtId="0" fontId="5" fillId="0" borderId="0" xfId="0" applyFont="1" applyBorder="1"/>
    <xf numFmtId="0" fontId="17" fillId="9" borderId="0" xfId="0" applyFont="1" applyFill="1"/>
    <xf numFmtId="0" fontId="5" fillId="0" borderId="0" xfId="4" applyFont="1"/>
    <xf numFmtId="0" fontId="10" fillId="0" borderId="0" xfId="0" applyFont="1" applyFill="1" applyAlignment="1">
      <alignment horizontal="center" vertical="top" wrapText="1"/>
    </xf>
    <xf numFmtId="0" fontId="10" fillId="6" borderId="29" xfId="4" applyFont="1" applyFill="1" applyBorder="1" applyAlignment="1">
      <alignment wrapText="1"/>
    </xf>
    <xf numFmtId="0" fontId="4" fillId="0" borderId="0" xfId="184"/>
    <xf numFmtId="0" fontId="9" fillId="6" borderId="3" xfId="4" applyFill="1" applyBorder="1" applyAlignment="1">
      <alignment horizontal="left"/>
    </xf>
    <xf numFmtId="0" fontId="9" fillId="6" borderId="4" xfId="4" applyFill="1" applyBorder="1" applyAlignment="1">
      <alignment horizontal="left"/>
    </xf>
    <xf numFmtId="0" fontId="9" fillId="7" borderId="3" xfId="4" applyFill="1" applyBorder="1" applyAlignment="1">
      <alignment horizontal="left"/>
    </xf>
    <xf numFmtId="0" fontId="9" fillId="7" borderId="3" xfId="4" applyFill="1" applyBorder="1" applyAlignment="1"/>
    <xf numFmtId="0" fontId="9" fillId="0" borderId="3" xfId="4" applyFont="1" applyBorder="1" applyAlignment="1">
      <alignment horizontal="right"/>
    </xf>
    <xf numFmtId="0" fontId="9" fillId="65" borderId="28" xfId="4" applyFill="1" applyBorder="1" applyAlignment="1">
      <alignment wrapText="1"/>
    </xf>
    <xf numFmtId="0" fontId="9" fillId="6" borderId="5" xfId="4" applyFill="1" applyBorder="1" applyAlignment="1">
      <alignment horizontal="left"/>
    </xf>
    <xf numFmtId="0" fontId="10" fillId="6" borderId="6" xfId="4" applyFont="1" applyFill="1" applyBorder="1" applyAlignment="1">
      <alignment horizontal="left"/>
    </xf>
    <xf numFmtId="0" fontId="9" fillId="6" borderId="29" xfId="4" applyFill="1" applyBorder="1" applyAlignment="1">
      <alignment wrapText="1"/>
    </xf>
    <xf numFmtId="0" fontId="9" fillId="6" borderId="30" xfId="4" applyFill="1" applyBorder="1" applyAlignment="1">
      <alignment wrapText="1"/>
    </xf>
    <xf numFmtId="0" fontId="9" fillId="65" borderId="6" xfId="4" applyFont="1" applyFill="1" applyBorder="1" applyAlignment="1">
      <alignment horizontal="right"/>
    </xf>
    <xf numFmtId="0" fontId="9" fillId="0" borderId="3" xfId="4" applyFont="1" applyBorder="1"/>
    <xf numFmtId="0" fontId="9" fillId="65" borderId="29" xfId="4" applyFill="1" applyBorder="1" applyAlignment="1">
      <alignment wrapText="1"/>
    </xf>
    <xf numFmtId="0" fontId="9" fillId="6" borderId="28" xfId="4" applyFill="1" applyBorder="1" applyAlignment="1">
      <alignment wrapText="1"/>
    </xf>
    <xf numFmtId="0" fontId="0" fillId="0" borderId="0" xfId="0" applyAlignment="1">
      <alignment wrapText="1"/>
    </xf>
    <xf numFmtId="0" fontId="10" fillId="0" borderId="0" xfId="0" applyFont="1" applyFill="1"/>
    <xf numFmtId="0" fontId="9" fillId="0" borderId="0" xfId="0" applyFont="1" applyFill="1" applyAlignment="1">
      <alignment horizontal="center"/>
    </xf>
    <xf numFmtId="0" fontId="9" fillId="0" borderId="0" xfId="0" applyFont="1" applyFill="1"/>
    <xf numFmtId="0" fontId="11" fillId="9" borderId="2" xfId="0" applyFont="1" applyFill="1" applyBorder="1" applyAlignment="1">
      <alignment horizontal="center"/>
    </xf>
    <xf numFmtId="0" fontId="59" fillId="8" borderId="8" xfId="0" applyFont="1" applyFill="1" applyBorder="1"/>
    <xf numFmtId="0" fontId="59" fillId="8" borderId="7" xfId="0" applyFont="1" applyFill="1" applyBorder="1"/>
    <xf numFmtId="0" fontId="11" fillId="9" borderId="2" xfId="0" applyFont="1" applyFill="1" applyBorder="1" applyAlignment="1">
      <alignment horizontal="left"/>
    </xf>
    <xf numFmtId="0" fontId="61" fillId="0" borderId="0" xfId="0" applyFont="1" applyAlignment="1">
      <alignment wrapText="1"/>
    </xf>
    <xf numFmtId="0" fontId="11" fillId="10" borderId="0" xfId="0" applyFont="1" applyFill="1" applyAlignment="1">
      <alignment horizontal="center"/>
    </xf>
    <xf numFmtId="0" fontId="11" fillId="10" borderId="0" xfId="0" applyFont="1" applyFill="1"/>
    <xf numFmtId="0" fontId="61" fillId="0" borderId="0" xfId="0" applyFont="1"/>
    <xf numFmtId="0" fontId="62" fillId="0" borderId="0" xfId="0" applyFont="1"/>
    <xf numFmtId="0" fontId="61" fillId="0" borderId="0" xfId="0" applyFont="1" applyAlignment="1"/>
    <xf numFmtId="0" fontId="0" fillId="0" borderId="31" xfId="0" applyBorder="1"/>
    <xf numFmtId="0" fontId="0" fillId="0" borderId="0" xfId="0"/>
    <xf numFmtId="0" fontId="11" fillId="0" borderId="0" xfId="0" applyFont="1"/>
    <xf numFmtId="0" fontId="11" fillId="0" borderId="0" xfId="0" applyFont="1" applyFill="1"/>
    <xf numFmtId="0" fontId="59" fillId="3" borderId="0" xfId="0" applyFont="1" applyFill="1" applyAlignment="1">
      <alignment horizontal="left"/>
    </xf>
    <xf numFmtId="0" fontId="59" fillId="3" borderId="0" xfId="0" applyFont="1" applyFill="1"/>
    <xf numFmtId="0" fontId="11" fillId="0" borderId="0" xfId="0" applyFont="1" applyAlignment="1">
      <alignment horizontal="center"/>
    </xf>
    <xf numFmtId="0" fontId="59" fillId="8" borderId="0" xfId="0" applyFont="1" applyFill="1"/>
    <xf numFmtId="0" fontId="60" fillId="0" borderId="0" xfId="0" applyFont="1"/>
    <xf numFmtId="0" fontId="11" fillId="0" borderId="0" xfId="0" applyFont="1" applyAlignment="1">
      <alignment wrapText="1"/>
    </xf>
    <xf numFmtId="0" fontId="64" fillId="0" borderId="0" xfId="0" applyFont="1"/>
    <xf numFmtId="0" fontId="66" fillId="0" borderId="0" xfId="0" applyFont="1"/>
    <xf numFmtId="3" fontId="32" fillId="0" borderId="41" xfId="0" applyNumberFormat="1" applyFont="1" applyFill="1" applyBorder="1" applyAlignment="1" applyProtection="1">
      <alignment horizontal="left"/>
    </xf>
    <xf numFmtId="0" fontId="59" fillId="8" borderId="43" xfId="0" applyFont="1" applyFill="1" applyBorder="1"/>
    <xf numFmtId="0" fontId="11" fillId="9" borderId="28" xfId="0" applyFont="1" applyFill="1" applyBorder="1" applyAlignment="1">
      <alignment horizontal="left"/>
    </xf>
    <xf numFmtId="0" fontId="11" fillId="9" borderId="44" xfId="0" applyFont="1" applyFill="1" applyBorder="1" applyAlignment="1">
      <alignment horizontal="left"/>
    </xf>
    <xf numFmtId="0" fontId="11" fillId="0" borderId="28" xfId="0" applyFont="1" applyBorder="1"/>
    <xf numFmtId="0" fontId="11" fillId="9" borderId="41" xfId="0" applyFont="1" applyFill="1" applyBorder="1" applyAlignment="1">
      <alignment horizontal="left"/>
    </xf>
    <xf numFmtId="0" fontId="11" fillId="0" borderId="28" xfId="0" applyFont="1" applyFill="1" applyBorder="1"/>
    <xf numFmtId="0" fontId="11" fillId="9" borderId="29" xfId="0" applyFont="1" applyFill="1" applyBorder="1" applyAlignment="1">
      <alignment horizontal="left"/>
    </xf>
    <xf numFmtId="0" fontId="63" fillId="0" borderId="0" xfId="0" applyFont="1" applyFill="1" applyAlignment="1">
      <alignment vertical="top" wrapText="1"/>
    </xf>
    <xf numFmtId="0" fontId="58" fillId="0" borderId="0" xfId="0" applyFont="1" applyFill="1" applyAlignment="1">
      <alignment horizontal="center" vertical="top" wrapText="1"/>
    </xf>
    <xf numFmtId="0" fontId="58" fillId="0" borderId="0" xfId="0" applyFont="1" applyFill="1" applyAlignment="1">
      <alignment vertical="top" wrapText="1"/>
    </xf>
    <xf numFmtId="0" fontId="11" fillId="0" borderId="0" xfId="0" applyFont="1" applyFill="1" applyAlignment="1">
      <alignment vertical="top" wrapText="1"/>
    </xf>
    <xf numFmtId="3" fontId="11" fillId="0" borderId="0" xfId="0" applyNumberFormat="1" applyFont="1" applyFill="1" applyAlignment="1">
      <alignment vertical="top" wrapText="1"/>
    </xf>
    <xf numFmtId="4" fontId="11" fillId="0" borderId="0" xfId="0" applyNumberFormat="1" applyFont="1" applyFill="1" applyAlignment="1">
      <alignment vertical="top" wrapText="1"/>
    </xf>
    <xf numFmtId="4" fontId="9" fillId="0" borderId="0" xfId="0" applyNumberFormat="1" applyFont="1" applyFill="1" applyAlignment="1">
      <alignment vertical="top" wrapText="1"/>
    </xf>
    <xf numFmtId="4" fontId="11" fillId="0" borderId="9" xfId="0" applyNumberFormat="1" applyFont="1" applyFill="1" applyBorder="1" applyAlignment="1">
      <alignment vertical="top" wrapText="1"/>
    </xf>
    <xf numFmtId="4" fontId="11" fillId="0" borderId="0" xfId="0" applyNumberFormat="1" applyFont="1" applyFill="1" applyBorder="1" applyAlignment="1">
      <alignment vertical="top" wrapText="1"/>
    </xf>
    <xf numFmtId="0" fontId="11" fillId="0" borderId="0" xfId="0" applyFont="1" applyBorder="1"/>
    <xf numFmtId="0" fontId="78" fillId="0" borderId="0" xfId="0" applyFont="1" applyAlignment="1">
      <alignment wrapText="1"/>
    </xf>
    <xf numFmtId="0" fontId="11" fillId="0" borderId="0" xfId="0" applyFont="1" applyAlignment="1">
      <alignment wrapText="1"/>
    </xf>
    <xf numFmtId="0" fontId="80" fillId="0" borderId="0" xfId="0" applyFont="1" applyAlignment="1">
      <alignment horizontal="left" wrapText="1"/>
    </xf>
    <xf numFmtId="0" fontId="0" fillId="0" borderId="0" xfId="0" applyAlignment="1">
      <alignment wrapText="1"/>
    </xf>
    <xf numFmtId="0" fontId="0" fillId="0" borderId="37" xfId="0" applyBorder="1"/>
    <xf numFmtId="9" fontId="11" fillId="0" borderId="0" xfId="0" applyNumberFormat="1" applyFont="1"/>
    <xf numFmtId="0" fontId="60" fillId="0" borderId="0" xfId="0" applyFont="1" applyAlignment="1">
      <alignment wrapText="1"/>
    </xf>
    <xf numFmtId="3" fontId="9" fillId="0" borderId="0" xfId="4" applyNumberFormat="1"/>
    <xf numFmtId="0" fontId="80" fillId="0" borderId="0" xfId="0" applyFont="1"/>
    <xf numFmtId="0" fontId="12" fillId="0" borderId="0" xfId="53706" applyAlignment="1" applyProtection="1"/>
    <xf numFmtId="0" fontId="60" fillId="0" borderId="0" xfId="0" quotePrefix="1" applyFont="1"/>
    <xf numFmtId="0" fontId="82" fillId="0" borderId="0" xfId="0" applyFont="1"/>
    <xf numFmtId="0" fontId="0" fillId="0" borderId="0" xfId="0" applyAlignment="1"/>
    <xf numFmtId="0" fontId="11" fillId="0" borderId="0" xfId="0" applyFont="1" applyAlignment="1"/>
    <xf numFmtId="0" fontId="81" fillId="0" borderId="0" xfId="0" applyFont="1"/>
    <xf numFmtId="0" fontId="59" fillId="8" borderId="45" xfId="0" applyFont="1" applyFill="1" applyBorder="1"/>
    <xf numFmtId="14" fontId="11" fillId="9" borderId="28" xfId="0" applyNumberFormat="1" applyFont="1" applyFill="1" applyBorder="1" applyAlignment="1">
      <alignment horizontal="left"/>
    </xf>
    <xf numFmtId="14" fontId="11" fillId="9" borderId="46" xfId="0" applyNumberFormat="1" applyFont="1" applyFill="1" applyBorder="1" applyAlignment="1">
      <alignment horizontal="left"/>
    </xf>
    <xf numFmtId="0" fontId="84" fillId="0" borderId="0" xfId="0" applyFont="1"/>
    <xf numFmtId="0" fontId="85" fillId="0" borderId="0" xfId="0" applyFont="1"/>
    <xf numFmtId="0" fontId="65" fillId="0" borderId="0" xfId="0" applyFont="1"/>
    <xf numFmtId="14" fontId="11" fillId="0" borderId="0" xfId="0" applyNumberFormat="1" applyFont="1"/>
    <xf numFmtId="0" fontId="9" fillId="0" borderId="0" xfId="0" applyFont="1"/>
    <xf numFmtId="0" fontId="61" fillId="0" borderId="0" xfId="0" applyFont="1"/>
    <xf numFmtId="0" fontId="61" fillId="0" borderId="0" xfId="0" applyFont="1"/>
    <xf numFmtId="0" fontId="0" fillId="0" borderId="0" xfId="0"/>
    <xf numFmtId="0" fontId="11" fillId="0" borderId="0" xfId="0" applyFont="1"/>
    <xf numFmtId="0" fontId="67" fillId="0" borderId="0" xfId="0" applyNumberFormat="1" applyFont="1" applyFill="1" applyBorder="1" applyAlignment="1" applyProtection="1">
      <alignment vertical="center"/>
    </xf>
    <xf numFmtId="0" fontId="56" fillId="0" borderId="0" xfId="0" applyNumberFormat="1" applyFont="1" applyFill="1" applyBorder="1" applyAlignment="1" applyProtection="1">
      <alignment vertical="center"/>
    </xf>
    <xf numFmtId="0" fontId="69" fillId="68" borderId="47"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vertical="center"/>
    </xf>
    <xf numFmtId="0" fontId="71" fillId="0" borderId="0" xfId="0" applyNumberFormat="1" applyFont="1" applyFill="1" applyBorder="1" applyAlignment="1" applyProtection="1">
      <alignment vertical="center"/>
    </xf>
    <xf numFmtId="0" fontId="72" fillId="69" borderId="48" xfId="0" applyNumberFormat="1" applyFont="1" applyFill="1" applyBorder="1" applyAlignment="1" applyProtection="1">
      <alignment vertical="center"/>
    </xf>
    <xf numFmtId="0" fontId="71" fillId="69" borderId="49" xfId="0" applyNumberFormat="1" applyFont="1" applyFill="1" applyBorder="1" applyAlignment="1" applyProtection="1">
      <alignment vertical="center"/>
    </xf>
    <xf numFmtId="0" fontId="72" fillId="68" borderId="50" xfId="0" applyNumberFormat="1" applyFont="1" applyFill="1" applyBorder="1" applyAlignment="1" applyProtection="1">
      <alignment vertical="center"/>
    </xf>
    <xf numFmtId="0" fontId="71" fillId="68" borderId="49" xfId="0" applyNumberFormat="1" applyFont="1" applyFill="1" applyBorder="1" applyAlignment="1" applyProtection="1">
      <alignment vertical="center"/>
    </xf>
    <xf numFmtId="0" fontId="69"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horizontal="left" vertical="center"/>
    </xf>
    <xf numFmtId="0" fontId="71" fillId="70" borderId="50" xfId="0" applyNumberFormat="1" applyFont="1" applyFill="1" applyBorder="1" applyAlignment="1" applyProtection="1">
      <alignment vertical="center"/>
    </xf>
    <xf numFmtId="1" fontId="72" fillId="70" borderId="50" xfId="0" applyNumberFormat="1" applyFont="1" applyFill="1" applyBorder="1" applyAlignment="1" applyProtection="1">
      <alignment vertical="center"/>
    </xf>
    <xf numFmtId="1" fontId="72" fillId="70" borderId="0" xfId="0" applyNumberFormat="1" applyFont="1" applyFill="1" applyBorder="1" applyAlignment="1" applyProtection="1">
      <alignment vertical="center"/>
    </xf>
    <xf numFmtId="0" fontId="58" fillId="71" borderId="0" xfId="0" applyNumberFormat="1" applyFont="1" applyFill="1" applyBorder="1" applyAlignment="1" applyProtection="1">
      <alignment horizontal="left" vertical="center"/>
    </xf>
    <xf numFmtId="1" fontId="74" fillId="71" borderId="50" xfId="0" applyNumberFormat="1" applyFont="1" applyFill="1" applyBorder="1" applyAlignment="1" applyProtection="1">
      <alignment vertical="center"/>
    </xf>
    <xf numFmtId="1" fontId="74" fillId="71" borderId="0" xfId="0" applyNumberFormat="1" applyFont="1" applyFill="1" applyBorder="1" applyAlignment="1" applyProtection="1">
      <alignment vertical="center"/>
    </xf>
    <xf numFmtId="0" fontId="96" fillId="72" borderId="0" xfId="0" applyNumberFormat="1" applyFont="1" applyFill="1" applyBorder="1" applyAlignment="1" applyProtection="1">
      <alignment horizontal="left" vertical="center"/>
    </xf>
    <xf numFmtId="0" fontId="10" fillId="72" borderId="50" xfId="0" applyNumberFormat="1" applyFont="1" applyFill="1" applyBorder="1" applyAlignment="1" applyProtection="1">
      <alignment horizontal="left" vertical="center"/>
    </xf>
    <xf numFmtId="1" fontId="74" fillId="72" borderId="50" xfId="0" applyNumberFormat="1" applyFont="1" applyFill="1" applyBorder="1" applyAlignment="1" applyProtection="1">
      <alignment vertical="center"/>
    </xf>
    <xf numFmtId="1" fontId="74" fillId="72" borderId="0" xfId="0" applyNumberFormat="1" applyFont="1" applyFill="1" applyBorder="1" applyAlignment="1" applyProtection="1">
      <alignment vertical="center"/>
    </xf>
    <xf numFmtId="0" fontId="90" fillId="0" borderId="0" xfId="0" applyNumberFormat="1" applyFont="1" applyFill="1" applyBorder="1" applyAlignment="1" applyProtection="1">
      <alignment horizontal="left" vertical="center" indent="2"/>
    </xf>
    <xf numFmtId="0" fontId="32" fillId="0" borderId="51" xfId="0" applyNumberFormat="1" applyFont="1" applyFill="1" applyBorder="1" applyAlignment="1" applyProtection="1">
      <alignment horizontal="left" vertical="center"/>
    </xf>
    <xf numFmtId="1" fontId="73" fillId="0" borderId="0" xfId="0" applyNumberFormat="1" applyFont="1" applyFill="1" applyBorder="1" applyAlignment="1" applyProtection="1">
      <alignment horizontal="right" vertical="center"/>
    </xf>
    <xf numFmtId="167" fontId="32" fillId="0" borderId="52" xfId="0" applyNumberFormat="1" applyFont="1" applyFill="1" applyBorder="1" applyAlignment="1" applyProtection="1">
      <alignment horizontal="right" vertical="center"/>
    </xf>
    <xf numFmtId="167" fontId="73" fillId="0" borderId="0" xfId="0" applyNumberFormat="1" applyFont="1" applyFill="1" applyBorder="1" applyAlignment="1" applyProtection="1">
      <alignment horizontal="right" vertical="center"/>
    </xf>
    <xf numFmtId="167" fontId="90" fillId="0" borderId="0" xfId="0" applyNumberFormat="1" applyFont="1" applyFill="1" applyBorder="1" applyAlignment="1" applyProtection="1">
      <alignment horizontal="left" vertical="center" indent="2"/>
    </xf>
    <xf numFmtId="167" fontId="32" fillId="0" borderId="51" xfId="0" applyNumberFormat="1" applyFont="1" applyFill="1" applyBorder="1" applyAlignment="1" applyProtection="1">
      <alignment horizontal="left" vertical="center"/>
    </xf>
    <xf numFmtId="3" fontId="73" fillId="0" borderId="0" xfId="0" applyNumberFormat="1" applyFont="1" applyFill="1" applyBorder="1" applyAlignment="1" applyProtection="1">
      <alignment horizontal="right" vertical="center"/>
    </xf>
    <xf numFmtId="0" fontId="39" fillId="72" borderId="51" xfId="0" applyNumberFormat="1" applyFont="1" applyFill="1" applyBorder="1" applyAlignment="1" applyProtection="1">
      <alignment horizontal="left" vertical="center"/>
    </xf>
    <xf numFmtId="1" fontId="73" fillId="72" borderId="0" xfId="0" applyNumberFormat="1" applyFont="1" applyFill="1" applyBorder="1" applyAlignment="1" applyProtection="1">
      <alignment horizontal="right" vertical="center"/>
    </xf>
    <xf numFmtId="167" fontId="32" fillId="72" borderId="0" xfId="0" applyNumberFormat="1" applyFont="1" applyFill="1" applyBorder="1" applyAlignment="1" applyProtection="1">
      <alignment horizontal="right" vertical="center"/>
    </xf>
    <xf numFmtId="164" fontId="56" fillId="0" borderId="0" xfId="0" applyNumberFormat="1" applyFont="1" applyFill="1" applyBorder="1" applyAlignment="1" applyProtection="1">
      <alignment vertical="center"/>
    </xf>
    <xf numFmtId="164" fontId="90" fillId="0" borderId="0" xfId="0" applyNumberFormat="1" applyFont="1" applyFill="1" applyBorder="1" applyAlignment="1" applyProtection="1">
      <alignment horizontal="left" vertical="center" indent="2"/>
    </xf>
    <xf numFmtId="164" fontId="32" fillId="0" borderId="51" xfId="0" applyNumberFormat="1" applyFont="1" applyFill="1" applyBorder="1" applyAlignment="1" applyProtection="1">
      <alignment horizontal="left" vertical="center"/>
    </xf>
    <xf numFmtId="164" fontId="73" fillId="0" borderId="0" xfId="0" applyNumberFormat="1" applyFont="1" applyFill="1" applyBorder="1" applyAlignment="1" applyProtection="1">
      <alignment horizontal="right" vertical="center"/>
    </xf>
    <xf numFmtId="9" fontId="90" fillId="0" borderId="0" xfId="0" applyNumberFormat="1" applyFont="1" applyFill="1" applyBorder="1" applyAlignment="1" applyProtection="1">
      <alignment horizontal="left" vertical="center" indent="2"/>
    </xf>
    <xf numFmtId="9" fontId="32" fillId="0" borderId="51" xfId="0" applyNumberFormat="1" applyFont="1" applyFill="1" applyBorder="1" applyAlignment="1" applyProtection="1">
      <alignment horizontal="left" vertical="center"/>
    </xf>
    <xf numFmtId="0" fontId="68" fillId="0" borderId="0" xfId="0" applyNumberFormat="1" applyFont="1" applyFill="1" applyBorder="1" applyAlignment="1" applyProtection="1">
      <alignment vertical="center"/>
    </xf>
    <xf numFmtId="0" fontId="72" fillId="71" borderId="51" xfId="0" applyNumberFormat="1" applyFont="1" applyFill="1" applyBorder="1" applyAlignment="1" applyProtection="1">
      <alignment horizontal="left" vertical="center"/>
    </xf>
    <xf numFmtId="1" fontId="73" fillId="71" borderId="0" xfId="0" applyNumberFormat="1" applyFont="1" applyFill="1" applyBorder="1" applyAlignment="1" applyProtection="1">
      <alignment horizontal="right" vertical="center"/>
    </xf>
    <xf numFmtId="167" fontId="32" fillId="71" borderId="0" xfId="0" applyNumberFormat="1" applyFont="1" applyFill="1" applyBorder="1" applyAlignment="1" applyProtection="1">
      <alignment horizontal="right" vertical="center"/>
    </xf>
    <xf numFmtId="0" fontId="92" fillId="0" borderId="53" xfId="0" applyNumberFormat="1" applyFont="1" applyFill="1" applyBorder="1" applyAlignment="1" applyProtection="1">
      <alignment horizontal="left" vertical="center" indent="2"/>
    </xf>
    <xf numFmtId="3" fontId="32" fillId="0" borderId="51" xfId="0" applyNumberFormat="1" applyFont="1" applyFill="1" applyBorder="1" applyAlignment="1" applyProtection="1">
      <alignment horizontal="left" vertical="center"/>
    </xf>
    <xf numFmtId="3" fontId="70" fillId="0" borderId="0" xfId="0" applyNumberFormat="1" applyFont="1" applyFill="1" applyBorder="1" applyAlignment="1" applyProtection="1">
      <alignment horizontal="right" vertical="center"/>
    </xf>
    <xf numFmtId="3" fontId="56"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left" vertical="center" indent="3"/>
    </xf>
    <xf numFmtId="0" fontId="73" fillId="0" borderId="0" xfId="0" applyNumberFormat="1" applyFont="1" applyFill="1" applyBorder="1" applyAlignment="1" applyProtection="1">
      <alignment vertical="center"/>
    </xf>
    <xf numFmtId="3" fontId="90" fillId="0" borderId="53" xfId="0" applyNumberFormat="1" applyFont="1" applyFill="1" applyBorder="1" applyAlignment="1" applyProtection="1">
      <alignment horizontal="left" vertical="center" indent="3"/>
    </xf>
    <xf numFmtId="0" fontId="58" fillId="72" borderId="0" xfId="0" applyNumberFormat="1" applyFont="1" applyFill="1" applyBorder="1" applyAlignment="1" applyProtection="1">
      <alignment horizontal="left" vertical="center"/>
    </xf>
    <xf numFmtId="3" fontId="94" fillId="0" borderId="53" xfId="0" applyNumberFormat="1" applyFont="1" applyFill="1" applyBorder="1" applyAlignment="1" applyProtection="1">
      <alignment horizontal="left" vertical="center" indent="3"/>
    </xf>
    <xf numFmtId="3" fontId="70" fillId="0" borderId="50" xfId="0" applyNumberFormat="1" applyFont="1" applyFill="1" applyBorder="1" applyAlignment="1" applyProtection="1">
      <alignment horizontal="right" vertical="center"/>
    </xf>
    <xf numFmtId="173" fontId="70" fillId="0" borderId="0" xfId="0" applyNumberFormat="1" applyFont="1" applyFill="1" applyBorder="1" applyAlignment="1" applyProtection="1">
      <alignment horizontal="right" vertical="center"/>
    </xf>
    <xf numFmtId="3" fontId="90" fillId="0" borderId="0" xfId="0" applyNumberFormat="1" applyFont="1" applyFill="1" applyBorder="1" applyAlignment="1" applyProtection="1">
      <alignment horizontal="left" vertical="center" indent="4"/>
    </xf>
    <xf numFmtId="2" fontId="70" fillId="0" borderId="0" xfId="0" applyNumberFormat="1" applyFont="1" applyFill="1" applyBorder="1" applyAlignment="1" applyProtection="1">
      <alignment horizontal="right" vertical="center"/>
    </xf>
    <xf numFmtId="2" fontId="73" fillId="0" borderId="0" xfId="0"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left" vertical="center" indent="2"/>
    </xf>
    <xf numFmtId="2" fontId="95" fillId="0" borderId="0" xfId="0" applyNumberFormat="1" applyFont="1" applyFill="1" applyBorder="1" applyAlignment="1" applyProtection="1">
      <alignment horizontal="right" vertical="center"/>
    </xf>
    <xf numFmtId="3" fontId="90" fillId="0" borderId="0" xfId="0" applyNumberFormat="1" applyFont="1" applyFill="1" applyBorder="1" applyAlignment="1" applyProtection="1">
      <alignment horizontal="left" vertical="center" indent="3"/>
    </xf>
    <xf numFmtId="2" fontId="91" fillId="0" borderId="0" xfId="0" applyNumberFormat="1" applyFont="1" applyFill="1" applyBorder="1" applyAlignment="1" applyProtection="1">
      <alignment horizontal="right" vertical="center"/>
    </xf>
    <xf numFmtId="2" fontId="91" fillId="0" borderId="0" xfId="0" applyNumberFormat="1" applyFont="1" applyFill="1" applyBorder="1" applyAlignment="1" applyProtection="1">
      <alignment vertical="center"/>
    </xf>
    <xf numFmtId="2" fontId="32" fillId="0" borderId="0" xfId="0" applyNumberFormat="1" applyFont="1" applyFill="1" applyBorder="1" applyAlignment="1" applyProtection="1">
      <alignment horizontal="right" vertical="center"/>
    </xf>
    <xf numFmtId="3" fontId="32" fillId="0" borderId="54" xfId="0" applyNumberFormat="1" applyFont="1" applyFill="1" applyBorder="1" applyAlignment="1" applyProtection="1">
      <alignment horizontal="left" vertical="center"/>
    </xf>
    <xf numFmtId="2" fontId="73" fillId="0" borderId="47" xfId="0" applyNumberFormat="1" applyFont="1" applyFill="1" applyBorder="1" applyAlignment="1" applyProtection="1">
      <alignment horizontal="right" vertical="center"/>
    </xf>
    <xf numFmtId="167" fontId="73" fillId="0" borderId="55" xfId="0" applyNumberFormat="1" applyFont="1" applyFill="1" applyBorder="1" applyAlignment="1" applyProtection="1">
      <alignment horizontal="right" vertical="center"/>
    </xf>
    <xf numFmtId="0" fontId="93" fillId="0" borderId="0" xfId="0" applyNumberFormat="1" applyFont="1" applyFill="1" applyBorder="1" applyAlignment="1" applyProtection="1">
      <alignment horizontal="left" vertical="center" indent="2"/>
    </xf>
    <xf numFmtId="0" fontId="93" fillId="0" borderId="0" xfId="0" applyNumberFormat="1" applyFont="1" applyFill="1" applyBorder="1" applyAlignment="1" applyProtection="1">
      <alignment horizontal="left" vertical="center" indent="4"/>
    </xf>
    <xf numFmtId="3" fontId="93" fillId="0" borderId="0" xfId="0" applyNumberFormat="1" applyFont="1" applyFill="1" applyBorder="1" applyAlignment="1" applyProtection="1">
      <alignment horizontal="left" vertical="center" indent="2"/>
    </xf>
    <xf numFmtId="167" fontId="32" fillId="0" borderId="56" xfId="0" applyNumberFormat="1" applyFont="1" applyFill="1" applyBorder="1" applyAlignment="1" applyProtection="1">
      <alignment horizontal="right" vertical="center"/>
    </xf>
    <xf numFmtId="0" fontId="0" fillId="0" borderId="39" xfId="0" applyBorder="1"/>
    <xf numFmtId="3" fontId="32" fillId="0" borderId="52" xfId="0" applyNumberFormat="1" applyFont="1" applyFill="1" applyBorder="1" applyAlignment="1" applyProtection="1">
      <alignment horizontal="right" vertical="center"/>
    </xf>
    <xf numFmtId="0" fontId="72" fillId="3" borderId="39" xfId="0" applyNumberFormat="1" applyFont="1" applyFill="1" applyBorder="1" applyAlignment="1" applyProtection="1"/>
    <xf numFmtId="0" fontId="77" fillId="0" borderId="37" xfId="0" applyFont="1" applyFill="1" applyBorder="1"/>
    <xf numFmtId="10" fontId="32" fillId="0" borderId="37" xfId="0" applyNumberFormat="1" applyFont="1" applyFill="1" applyBorder="1" applyAlignment="1" applyProtection="1">
      <alignment horizontal="left" vertical="center"/>
    </xf>
    <xf numFmtId="10" fontId="90" fillId="0" borderId="37" xfId="0" applyNumberFormat="1" applyFont="1" applyFill="1" applyBorder="1" applyAlignment="1" applyProtection="1">
      <alignment horizontal="left" vertical="center" indent="2"/>
    </xf>
    <xf numFmtId="172" fontId="91"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horizontal="right" vertical="center"/>
    </xf>
    <xf numFmtId="167" fontId="32" fillId="0" borderId="37" xfId="0" applyNumberFormat="1" applyFont="1" applyFill="1" applyBorder="1" applyAlignment="1" applyProtection="1">
      <alignment horizontal="left"/>
    </xf>
    <xf numFmtId="0" fontId="77" fillId="0" borderId="0" xfId="0" applyFont="1" applyFill="1"/>
    <xf numFmtId="2" fontId="32" fillId="0" borderId="52" xfId="0" applyNumberFormat="1" applyFont="1" applyFill="1" applyBorder="1" applyAlignment="1" applyProtection="1">
      <alignment horizontal="right" vertical="center"/>
    </xf>
    <xf numFmtId="0" fontId="77" fillId="0" borderId="0" xfId="0" applyFont="1"/>
    <xf numFmtId="3" fontId="77" fillId="0" borderId="0" xfId="0" applyNumberFormat="1" applyFont="1"/>
    <xf numFmtId="2" fontId="77" fillId="0" borderId="0" xfId="0" applyNumberFormat="1" applyFont="1"/>
    <xf numFmtId="167" fontId="77" fillId="0" borderId="0" xfId="0" applyNumberFormat="1" applyFont="1"/>
    <xf numFmtId="168" fontId="73" fillId="0" borderId="0" xfId="0" applyNumberFormat="1" applyFont="1" applyFill="1" applyBorder="1" applyAlignment="1" applyProtection="1">
      <alignment horizontal="right" vertical="center"/>
    </xf>
    <xf numFmtId="2" fontId="73" fillId="0" borderId="57" xfId="0" applyNumberFormat="1" applyFont="1" applyFill="1" applyBorder="1" applyAlignment="1" applyProtection="1">
      <alignment horizontal="right" vertical="center"/>
    </xf>
    <xf numFmtId="0" fontId="74" fillId="0" borderId="0" xfId="0" applyNumberFormat="1" applyFont="1" applyFill="1" applyBorder="1" applyAlignment="1" applyProtection="1"/>
    <xf numFmtId="0" fontId="74" fillId="0" borderId="58" xfId="0" applyNumberFormat="1" applyFont="1" applyFill="1" applyBorder="1" applyAlignment="1" applyProtection="1"/>
    <xf numFmtId="0" fontId="96" fillId="71" borderId="0" xfId="0" applyNumberFormat="1" applyFont="1" applyFill="1" applyBorder="1" applyAlignment="1" applyProtection="1">
      <alignment horizontal="left" vertical="center"/>
    </xf>
    <xf numFmtId="0" fontId="71" fillId="69" borderId="67" xfId="0" applyNumberFormat="1" applyFont="1" applyFill="1" applyBorder="1" applyAlignment="1" applyProtection="1">
      <alignment horizontal="right" vertical="center"/>
    </xf>
    <xf numFmtId="0" fontId="71" fillId="67" borderId="0" xfId="0" applyNumberFormat="1" applyFont="1" applyFill="1" applyBorder="1" applyAlignment="1" applyProtection="1">
      <alignment horizontal="right" vertical="center"/>
    </xf>
    <xf numFmtId="3" fontId="32" fillId="0" borderId="70" xfId="0" applyNumberFormat="1" applyFont="1" applyFill="1" applyBorder="1" applyAlignment="1" applyProtection="1">
      <alignment horizontal="left" vertical="center"/>
    </xf>
    <xf numFmtId="2" fontId="91" fillId="0" borderId="71" xfId="0" applyNumberFormat="1" applyFont="1" applyFill="1" applyBorder="1" applyAlignment="1" applyProtection="1">
      <alignment horizontal="right" vertical="center"/>
    </xf>
    <xf numFmtId="167" fontId="32" fillId="0" borderId="69" xfId="0" applyNumberFormat="1" applyFont="1" applyFill="1" applyBorder="1" applyAlignment="1" applyProtection="1">
      <alignment horizontal="right" vertical="center"/>
    </xf>
    <xf numFmtId="2" fontId="32" fillId="0" borderId="71" xfId="0" applyNumberFormat="1" applyFont="1" applyFill="1" applyBorder="1" applyAlignment="1" applyProtection="1">
      <alignment horizontal="right" vertical="center"/>
    </xf>
    <xf numFmtId="3" fontId="32" fillId="0" borderId="72" xfId="0" applyNumberFormat="1" applyFont="1" applyFill="1" applyBorder="1" applyAlignment="1" applyProtection="1">
      <alignment horizontal="left" vertical="center"/>
    </xf>
    <xf numFmtId="167" fontId="32" fillId="0" borderId="68" xfId="0" applyNumberFormat="1" applyFont="1" applyFill="1" applyBorder="1" applyAlignment="1" applyProtection="1">
      <alignment horizontal="right" vertical="center"/>
    </xf>
    <xf numFmtId="2" fontId="95" fillId="0" borderId="71" xfId="0" applyNumberFormat="1" applyFont="1" applyFill="1" applyBorder="1" applyAlignment="1" applyProtection="1">
      <alignment horizontal="right" vertical="center"/>
    </xf>
    <xf numFmtId="167" fontId="32" fillId="0" borderId="73" xfId="0" applyNumberFormat="1" applyFont="1" applyFill="1" applyBorder="1" applyAlignment="1" applyProtection="1">
      <alignment horizontal="right" vertical="center"/>
    </xf>
    <xf numFmtId="2" fontId="32" fillId="0" borderId="74" xfId="0" applyNumberFormat="1" applyFont="1" applyFill="1" applyBorder="1" applyAlignment="1" applyProtection="1">
      <alignment horizontal="right" vertical="center"/>
    </xf>
    <xf numFmtId="2" fontId="32" fillId="0" borderId="75" xfId="0" applyNumberFormat="1" applyFont="1" applyFill="1" applyBorder="1" applyAlignment="1" applyProtection="1">
      <alignment horizontal="right" vertical="center"/>
    </xf>
    <xf numFmtId="0" fontId="55" fillId="0" borderId="0" xfId="0" applyFont="1"/>
    <xf numFmtId="0" fontId="11" fillId="0" borderId="36" xfId="0" applyFont="1" applyBorder="1"/>
    <xf numFmtId="0" fontId="11" fillId="9" borderId="36" xfId="0" applyFont="1" applyFill="1" applyBorder="1" applyAlignment="1">
      <alignment horizontal="left"/>
    </xf>
    <xf numFmtId="0" fontId="69" fillId="68" borderId="0" xfId="0" applyNumberFormat="1" applyFont="1" applyFill="1" applyBorder="1" applyAlignment="1" applyProtection="1">
      <alignment horizontal="center" vertical="center"/>
    </xf>
    <xf numFmtId="0" fontId="72" fillId="69" borderId="0" xfId="0" applyNumberFormat="1" applyFont="1" applyFill="1" applyBorder="1" applyAlignment="1" applyProtection="1">
      <alignment horizontal="center" vertical="center"/>
    </xf>
    <xf numFmtId="0" fontId="72" fillId="3" borderId="0" xfId="0" applyNumberFormat="1" applyFont="1" applyFill="1" applyBorder="1" applyAlignment="1" applyProtection="1">
      <alignment horizontal="center" wrapText="1"/>
    </xf>
    <xf numFmtId="0" fontId="11" fillId="0" borderId="0" xfId="0" applyFont="1"/>
    <xf numFmtId="0" fontId="11" fillId="0" borderId="0" xfId="0" applyFont="1"/>
    <xf numFmtId="0" fontId="61" fillId="0" borderId="0" xfId="0" applyFont="1"/>
    <xf numFmtId="0" fontId="11" fillId="0" borderId="0" xfId="0" applyFont="1" applyAlignment="1">
      <alignment wrapText="1"/>
    </xf>
    <xf numFmtId="0" fontId="11" fillId="0" borderId="0" xfId="0" applyFont="1"/>
    <xf numFmtId="0" fontId="72" fillId="3" borderId="0" xfId="0" applyNumberFormat="1" applyFont="1" applyFill="1" applyBorder="1" applyAlignment="1" applyProtection="1">
      <alignment horizontal="center" wrapText="1"/>
    </xf>
    <xf numFmtId="0" fontId="5" fillId="9" borderId="69" xfId="0" applyFont="1" applyFill="1" applyBorder="1"/>
    <xf numFmtId="14" fontId="11" fillId="9" borderId="76" xfId="0" applyNumberFormat="1" applyFont="1" applyFill="1" applyBorder="1" applyAlignment="1">
      <alignment horizontal="left"/>
    </xf>
    <xf numFmtId="0" fontId="11" fillId="9" borderId="76" xfId="0" applyFont="1" applyFill="1" applyBorder="1" applyAlignment="1">
      <alignment horizontal="left"/>
    </xf>
    <xf numFmtId="0" fontId="11" fillId="9" borderId="72" xfId="0" applyFont="1" applyFill="1" applyBorder="1" applyAlignment="1">
      <alignment horizontal="left"/>
    </xf>
    <xf numFmtId="0" fontId="11" fillId="9" borderId="68" xfId="0" applyFont="1" applyFill="1" applyBorder="1" applyAlignment="1">
      <alignment horizontal="left"/>
    </xf>
    <xf numFmtId="14" fontId="11" fillId="9" borderId="68" xfId="0" applyNumberFormat="1" applyFont="1" applyFill="1" applyBorder="1" applyAlignment="1">
      <alignment horizontal="left"/>
    </xf>
    <xf numFmtId="0" fontId="83" fillId="0" borderId="0" xfId="0" applyFont="1"/>
    <xf numFmtId="0" fontId="98" fillId="0" borderId="0" xfId="0" applyFont="1"/>
    <xf numFmtId="0" fontId="72" fillId="3" borderId="0" xfId="0" applyNumberFormat="1" applyFont="1" applyFill="1" applyBorder="1" applyAlignment="1" applyProtection="1">
      <alignment horizontal="left"/>
    </xf>
    <xf numFmtId="0" fontId="99" fillId="0" borderId="0" xfId="0" applyFont="1"/>
    <xf numFmtId="2" fontId="77" fillId="0" borderId="38" xfId="0" applyNumberFormat="1" applyFont="1" applyBorder="1"/>
    <xf numFmtId="0" fontId="11" fillId="0" borderId="36" xfId="0" applyFont="1" applyFill="1" applyBorder="1" applyAlignment="1">
      <alignment horizontal="left"/>
    </xf>
    <xf numFmtId="0" fontId="11" fillId="0" borderId="0" xfId="0" applyFont="1"/>
    <xf numFmtId="0" fontId="11" fillId="0" borderId="0" xfId="0" applyFont="1"/>
    <xf numFmtId="174" fontId="73"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right" vertical="center"/>
    </xf>
    <xf numFmtId="164" fontId="102" fillId="0" borderId="0" xfId="0" applyNumberFormat="1" applyFont="1" applyFill="1" applyBorder="1" applyAlignment="1" applyProtection="1">
      <alignment horizontal="right" vertical="center"/>
    </xf>
    <xf numFmtId="167" fontId="102" fillId="0" borderId="0" xfId="0" applyNumberFormat="1" applyFont="1" applyFill="1" applyBorder="1" applyAlignment="1" applyProtection="1">
      <alignment horizontal="right" vertical="center"/>
    </xf>
    <xf numFmtId="1" fontId="102" fillId="0" borderId="0" xfId="0" applyNumberFormat="1" applyFont="1" applyFill="1" applyBorder="1" applyAlignment="1" applyProtection="1">
      <alignment horizontal="right" vertical="center"/>
    </xf>
    <xf numFmtId="0" fontId="102" fillId="0" borderId="0" xfId="0" applyFont="1"/>
    <xf numFmtId="0" fontId="11" fillId="9" borderId="0" xfId="0" applyFont="1" applyFill="1" applyBorder="1" applyAlignment="1">
      <alignment horizontal="left"/>
    </xf>
    <xf numFmtId="172" fontId="32" fillId="0" borderId="42" xfId="0" applyNumberFormat="1" applyFont="1" applyFill="1" applyBorder="1" applyAlignment="1" applyProtection="1">
      <alignment horizontal="right" vertical="center"/>
    </xf>
    <xf numFmtId="2" fontId="11" fillId="0" borderId="0" xfId="0" applyNumberFormat="1" applyFont="1" applyAlignment="1">
      <alignment wrapText="1"/>
    </xf>
    <xf numFmtId="0" fontId="11" fillId="0" borderId="0" xfId="0" applyFont="1"/>
    <xf numFmtId="0" fontId="11" fillId="0" borderId="0" xfId="0" applyFont="1"/>
    <xf numFmtId="0" fontId="0" fillId="0" borderId="0" xfId="0"/>
    <xf numFmtId="0" fontId="72" fillId="3" borderId="0" xfId="0" applyNumberFormat="1" applyFont="1" applyFill="1" applyBorder="1" applyAlignment="1" applyProtection="1">
      <alignment horizontal="center" wrapText="1"/>
    </xf>
    <xf numFmtId="0" fontId="56" fillId="67" borderId="60" xfId="0" applyNumberFormat="1" applyFont="1" applyFill="1" applyBorder="1" applyAlignment="1" applyProtection="1"/>
    <xf numFmtId="0" fontId="56" fillId="67" borderId="0" xfId="0" applyNumberFormat="1" applyFont="1" applyFill="1" applyBorder="1" applyAlignment="1" applyProtection="1"/>
    <xf numFmtId="0" fontId="96" fillId="9" borderId="0" xfId="0" applyNumberFormat="1" applyFont="1" applyFill="1" applyBorder="1" applyAlignment="1" applyProtection="1">
      <alignment horizontal="left" vertical="center"/>
    </xf>
    <xf numFmtId="0" fontId="71" fillId="9" borderId="0" xfId="0" applyNumberFormat="1" applyFont="1" applyFill="1" applyBorder="1" applyAlignment="1" applyProtection="1">
      <alignment horizontal="right" vertical="center"/>
    </xf>
    <xf numFmtId="3" fontId="32" fillId="9" borderId="0" xfId="0" applyNumberFormat="1" applyFont="1" applyFill="1" applyBorder="1" applyAlignment="1" applyProtection="1">
      <alignment horizontal="left" vertical="center"/>
    </xf>
    <xf numFmtId="2" fontId="95" fillId="9" borderId="0" xfId="0" applyNumberFormat="1" applyFont="1" applyFill="1" applyBorder="1" applyAlignment="1" applyProtection="1">
      <alignment horizontal="right" vertical="center"/>
    </xf>
    <xf numFmtId="167" fontId="32" fillId="9" borderId="0" xfId="0" applyNumberFormat="1" applyFont="1" applyFill="1" applyBorder="1" applyAlignment="1" applyProtection="1">
      <alignment horizontal="right" vertical="center"/>
    </xf>
    <xf numFmtId="2" fontId="32" fillId="9" borderId="0" xfId="0" applyNumberFormat="1" applyFont="1" applyFill="1" applyBorder="1" applyAlignment="1" applyProtection="1">
      <alignment horizontal="right" vertical="center"/>
    </xf>
    <xf numFmtId="3" fontId="90" fillId="9" borderId="0" xfId="0" applyNumberFormat="1" applyFont="1" applyFill="1" applyBorder="1" applyAlignment="1" applyProtection="1">
      <alignment horizontal="left" vertical="center" wrapText="1" indent="2"/>
    </xf>
    <xf numFmtId="165" fontId="90" fillId="67" borderId="79" xfId="0" applyNumberFormat="1" applyFont="1" applyFill="1" applyBorder="1" applyAlignment="1" applyProtection="1">
      <alignment horizontal="left" vertical="center"/>
    </xf>
    <xf numFmtId="165" fontId="103" fillId="67" borderId="79" xfId="0" applyNumberFormat="1" applyFont="1" applyFill="1" applyBorder="1" applyAlignment="1" applyProtection="1">
      <alignment horizontal="left" vertical="center"/>
    </xf>
    <xf numFmtId="165" fontId="104" fillId="67" borderId="79" xfId="0" applyNumberFormat="1" applyFont="1" applyFill="1" applyBorder="1" applyAlignment="1" applyProtection="1">
      <alignment horizontal="left" vertical="center"/>
    </xf>
    <xf numFmtId="0" fontId="74" fillId="67" borderId="0" xfId="0" applyNumberFormat="1" applyFont="1" applyFill="1" applyBorder="1" applyAlignment="1" applyProtection="1">
      <alignment vertical="center"/>
    </xf>
    <xf numFmtId="0" fontId="5" fillId="0" borderId="61" xfId="0" applyFont="1" applyBorder="1"/>
    <xf numFmtId="0" fontId="74" fillId="0" borderId="86" xfId="0" applyNumberFormat="1" applyFont="1" applyFill="1" applyBorder="1" applyAlignment="1" applyProtection="1"/>
    <xf numFmtId="0" fontId="56" fillId="9" borderId="0" xfId="0" applyNumberFormat="1" applyFont="1" applyFill="1" applyBorder="1" applyAlignment="1" applyProtection="1"/>
    <xf numFmtId="0" fontId="74" fillId="9" borderId="0" xfId="0" applyNumberFormat="1" applyFont="1" applyFill="1" applyBorder="1" applyAlignment="1" applyProtection="1"/>
    <xf numFmtId="0" fontId="5" fillId="9" borderId="86" xfId="0" applyFont="1" applyFill="1" applyBorder="1"/>
    <xf numFmtId="0" fontId="5" fillId="9" borderId="87" xfId="0" applyFont="1" applyFill="1" applyBorder="1"/>
    <xf numFmtId="0" fontId="74" fillId="9" borderId="61" xfId="0" applyNumberFormat="1" applyFont="1" applyFill="1" applyBorder="1" applyAlignment="1" applyProtection="1"/>
    <xf numFmtId="0" fontId="56" fillId="67" borderId="59" xfId="0" applyNumberFormat="1" applyFont="1" applyFill="1" applyBorder="1" applyAlignment="1" applyProtection="1">
      <alignment vertical="center"/>
    </xf>
    <xf numFmtId="0" fontId="56" fillId="67" borderId="60" xfId="0" applyNumberFormat="1" applyFont="1" applyFill="1" applyBorder="1" applyAlignment="1" applyProtection="1">
      <alignment vertical="center"/>
    </xf>
    <xf numFmtId="0" fontId="56" fillId="67" borderId="62" xfId="0" applyNumberFormat="1" applyFont="1" applyFill="1" applyBorder="1" applyAlignment="1" applyProtection="1">
      <alignment vertical="center"/>
    </xf>
    <xf numFmtId="0" fontId="56" fillId="67" borderId="0" xfId="0" applyNumberFormat="1" applyFont="1" applyFill="1" applyBorder="1" applyAlignment="1" applyProtection="1">
      <alignment vertical="center"/>
    </xf>
    <xf numFmtId="0" fontId="56" fillId="9" borderId="61" xfId="0" applyNumberFormat="1" applyFont="1" applyFill="1" applyBorder="1" applyAlignment="1" applyProtection="1"/>
    <xf numFmtId="0" fontId="9" fillId="67" borderId="0" xfId="0" applyNumberFormat="1" applyFont="1" applyFill="1" applyBorder="1" applyAlignment="1" applyProtection="1">
      <alignment horizontal="left" vertical="center" wrapText="1"/>
    </xf>
    <xf numFmtId="0" fontId="5" fillId="9" borderId="85" xfId="0" applyFont="1" applyFill="1" applyBorder="1"/>
    <xf numFmtId="0" fontId="10" fillId="0" borderId="0" xfId="0" applyFont="1"/>
    <xf numFmtId="0" fontId="9" fillId="0" borderId="0" xfId="0" applyFont="1" applyAlignment="1">
      <alignment horizontal="left" wrapText="1"/>
    </xf>
    <xf numFmtId="0" fontId="9" fillId="0" borderId="0" xfId="0" applyFont="1" applyAlignment="1">
      <alignment horizontal="left" wrapText="1" indent="1"/>
    </xf>
    <xf numFmtId="0" fontId="48" fillId="0" borderId="0" xfId="0" applyFont="1" applyAlignment="1">
      <alignment horizontal="left" wrapText="1"/>
    </xf>
    <xf numFmtId="0" fontId="9" fillId="0" borderId="0" xfId="4"/>
    <xf numFmtId="0" fontId="9" fillId="7" borderId="64" xfId="4" applyFill="1" applyBorder="1" applyAlignment="1">
      <alignment horizontal="left"/>
    </xf>
    <xf numFmtId="0" fontId="9" fillId="0" borderId="70" xfId="4" applyFont="1" applyBorder="1" applyAlignment="1">
      <alignment horizontal="right"/>
    </xf>
    <xf numFmtId="0" fontId="9" fillId="65" borderId="69" xfId="4" applyFont="1" applyFill="1" applyBorder="1" applyAlignment="1">
      <alignment horizontal="right"/>
    </xf>
    <xf numFmtId="0" fontId="10" fillId="0" borderId="88" xfId="4" applyFont="1" applyBorder="1"/>
    <xf numFmtId="0" fontId="9" fillId="0" borderId="36" xfId="4" applyBorder="1"/>
    <xf numFmtId="0" fontId="5" fillId="0" borderId="36" xfId="0" applyFont="1" applyBorder="1"/>
    <xf numFmtId="0" fontId="5" fillId="0" borderId="88" xfId="0" applyFont="1" applyBorder="1"/>
    <xf numFmtId="0" fontId="9" fillId="0" borderId="72" xfId="4" applyFont="1" applyBorder="1" applyAlignment="1">
      <alignment horizontal="right"/>
    </xf>
    <xf numFmtId="0" fontId="9" fillId="7" borderId="72" xfId="4" applyFill="1" applyBorder="1" applyAlignment="1"/>
    <xf numFmtId="0" fontId="9" fillId="0" borderId="0" xfId="4" applyFill="1"/>
    <xf numFmtId="0" fontId="9" fillId="0" borderId="0" xfId="4" applyFill="1" applyAlignment="1"/>
    <xf numFmtId="0" fontId="9" fillId="0" borderId="0" xfId="4" applyFont="1" applyFill="1" applyBorder="1" applyAlignment="1">
      <alignment horizontal="right"/>
    </xf>
    <xf numFmtId="0" fontId="9" fillId="0" borderId="0" xfId="4" applyFont="1" applyFill="1" applyAlignment="1">
      <alignment horizontal="right"/>
    </xf>
    <xf numFmtId="0" fontId="9" fillId="0" borderId="0" xfId="4" applyFill="1" applyAlignment="1">
      <alignment horizontal="left"/>
    </xf>
    <xf numFmtId="0" fontId="9" fillId="0" borderId="0" xfId="4" applyFont="1" applyFill="1"/>
    <xf numFmtId="0" fontId="9" fillId="0" borderId="0" xfId="4" applyFont="1" applyFill="1" applyBorder="1"/>
    <xf numFmtId="0" fontId="10" fillId="0" borderId="0" xfId="4" applyFont="1" applyFill="1"/>
    <xf numFmtId="3" fontId="11" fillId="0" borderId="3" xfId="5" applyNumberFormat="1" applyFont="1" applyBorder="1" applyAlignment="1">
      <alignment horizontal="right"/>
    </xf>
    <xf numFmtId="3" fontId="11" fillId="65" borderId="6" xfId="5" applyNumberFormat="1" applyFont="1" applyFill="1" applyBorder="1" applyAlignment="1">
      <alignment horizontal="right"/>
    </xf>
    <xf numFmtId="0" fontId="0" fillId="0" borderId="0" xfId="0"/>
    <xf numFmtId="0" fontId="11" fillId="0" borderId="0" xfId="0" applyFont="1"/>
    <xf numFmtId="2" fontId="102" fillId="0" borderId="0" xfId="0" applyNumberFormat="1" applyFont="1" applyFill="1" applyBorder="1" applyAlignment="1" applyProtection="1">
      <alignment horizontal="right" vertical="center"/>
    </xf>
    <xf numFmtId="0" fontId="108" fillId="0" borderId="0" xfId="0" applyFont="1"/>
    <xf numFmtId="2" fontId="73" fillId="0" borderId="69" xfId="0" applyNumberFormat="1" applyFont="1" applyFill="1" applyBorder="1" applyAlignment="1" applyProtection="1">
      <alignment horizontal="right" vertical="center"/>
    </xf>
    <xf numFmtId="2" fontId="77" fillId="0" borderId="69" xfId="0" applyNumberFormat="1" applyFont="1" applyBorder="1"/>
    <xf numFmtId="3" fontId="97" fillId="0" borderId="69" xfId="0" applyNumberFormat="1" applyFont="1" applyFill="1" applyBorder="1" applyAlignment="1" applyProtection="1">
      <alignment horizontal="right" vertical="center"/>
    </xf>
    <xf numFmtId="0" fontId="77" fillId="0" borderId="69" xfId="0" applyFont="1" applyBorder="1"/>
    <xf numFmtId="1" fontId="73" fillId="72" borderId="69" xfId="0" applyNumberFormat="1" applyFont="1" applyFill="1" applyBorder="1" applyAlignment="1" applyProtection="1">
      <alignment horizontal="right" vertical="center"/>
    </xf>
    <xf numFmtId="164" fontId="102" fillId="0" borderId="69" xfId="0" applyNumberFormat="1" applyFont="1" applyFill="1" applyBorder="1" applyAlignment="1" applyProtection="1">
      <alignment horizontal="right" vertical="center"/>
    </xf>
    <xf numFmtId="167" fontId="102" fillId="0" borderId="69" xfId="0" applyNumberFormat="1" applyFont="1" applyFill="1" applyBorder="1" applyAlignment="1" applyProtection="1">
      <alignment horizontal="right" vertical="center"/>
    </xf>
    <xf numFmtId="0" fontId="102" fillId="0" borderId="69" xfId="0" applyFont="1" applyBorder="1"/>
    <xf numFmtId="1" fontId="73" fillId="71" borderId="69" xfId="0" applyNumberFormat="1" applyFont="1" applyFill="1" applyBorder="1" applyAlignment="1" applyProtection="1">
      <alignment horizontal="right" vertical="center"/>
    </xf>
    <xf numFmtId="3" fontId="77" fillId="0" borderId="69" xfId="0" applyNumberFormat="1" applyFont="1" applyBorder="1"/>
    <xf numFmtId="3" fontId="73" fillId="0" borderId="69" xfId="0" applyNumberFormat="1" applyFont="1" applyFill="1" applyBorder="1" applyAlignment="1" applyProtection="1">
      <alignment horizontal="right" vertical="center"/>
    </xf>
    <xf numFmtId="2" fontId="95" fillId="0" borderId="69" xfId="0" applyNumberFormat="1" applyFont="1" applyFill="1" applyBorder="1" applyAlignment="1" applyProtection="1">
      <alignment horizontal="right" vertical="center"/>
    </xf>
    <xf numFmtId="2" fontId="91" fillId="0" borderId="69" xfId="0" applyNumberFormat="1" applyFont="1" applyFill="1" applyBorder="1" applyAlignment="1" applyProtection="1">
      <alignment horizontal="right" vertical="center"/>
    </xf>
    <xf numFmtId="2" fontId="91" fillId="0" borderId="69" xfId="0" applyNumberFormat="1" applyFont="1" applyFill="1" applyBorder="1" applyAlignment="1" applyProtection="1">
      <alignment vertical="center"/>
    </xf>
    <xf numFmtId="2" fontId="32" fillId="0" borderId="69" xfId="0" applyNumberFormat="1" applyFont="1" applyFill="1" applyBorder="1" applyAlignment="1" applyProtection="1">
      <alignment horizontal="right" vertical="center"/>
    </xf>
    <xf numFmtId="2" fontId="77" fillId="0" borderId="68" xfId="0" applyNumberFormat="1" applyFont="1" applyBorder="1"/>
    <xf numFmtId="3" fontId="102" fillId="0" borderId="69" xfId="0" applyNumberFormat="1" applyFont="1" applyFill="1" applyBorder="1" applyAlignment="1" applyProtection="1">
      <alignment horizontal="right" vertical="center"/>
    </xf>
    <xf numFmtId="3" fontId="73" fillId="0" borderId="69" xfId="0" applyNumberFormat="1" applyFont="1" applyFill="1" applyBorder="1" applyAlignment="1" applyProtection="1">
      <alignment horizontal="left" vertical="center"/>
    </xf>
    <xf numFmtId="0" fontId="77" fillId="0" borderId="69" xfId="0" applyFont="1" applyBorder="1" applyAlignment="1">
      <alignment horizontal="left" vertical="center"/>
    </xf>
    <xf numFmtId="0" fontId="77" fillId="0" borderId="72" xfId="0" applyFont="1" applyBorder="1" applyAlignment="1">
      <alignment horizontal="left" vertical="center"/>
    </xf>
    <xf numFmtId="0" fontId="77" fillId="0" borderId="69" xfId="0" applyFont="1" applyFill="1" applyBorder="1"/>
    <xf numFmtId="1" fontId="74" fillId="0" borderId="0" xfId="0" applyNumberFormat="1" applyFont="1" applyFill="1" applyBorder="1" applyAlignment="1" applyProtection="1">
      <alignment vertical="center"/>
    </xf>
    <xf numFmtId="0" fontId="32" fillId="0" borderId="64" xfId="0" applyNumberFormat="1" applyFont="1" applyFill="1" applyBorder="1" applyAlignment="1" applyProtection="1">
      <alignment horizontal="left" vertical="center"/>
    </xf>
    <xf numFmtId="1" fontId="73" fillId="0" borderId="0" xfId="0" applyNumberFormat="1" applyFont="1" applyFill="1" applyBorder="1" applyAlignment="1" applyProtection="1">
      <alignment vertical="center"/>
    </xf>
    <xf numFmtId="3" fontId="74" fillId="0" borderId="0" xfId="0" applyNumberFormat="1" applyFont="1" applyFill="1" applyBorder="1" applyAlignment="1" applyProtection="1">
      <alignment vertical="center"/>
    </xf>
    <xf numFmtId="0" fontId="11" fillId="0" borderId="0" xfId="0" applyFont="1" applyAlignment="1">
      <alignment wrapText="1"/>
    </xf>
    <xf numFmtId="0" fontId="11" fillId="0" borderId="0" xfId="0" applyFont="1"/>
    <xf numFmtId="0" fontId="0" fillId="0" borderId="0" xfId="0"/>
    <xf numFmtId="0" fontId="90" fillId="0" borderId="69" xfId="0" applyNumberFormat="1" applyFont="1" applyFill="1" applyBorder="1" applyAlignment="1" applyProtection="1">
      <alignment horizontal="left" vertical="center" indent="2"/>
    </xf>
    <xf numFmtId="0" fontId="61" fillId="0" borderId="0" xfId="0" applyFont="1" applyAlignment="1">
      <alignment wrapText="1"/>
    </xf>
    <xf numFmtId="0" fontId="0" fillId="0" borderId="0" xfId="0"/>
    <xf numFmtId="0" fontId="11" fillId="0" borderId="0" xfId="0" applyFont="1"/>
    <xf numFmtId="0" fontId="11" fillId="0" borderId="0" xfId="0" applyFont="1" applyFill="1" applyBorder="1" applyAlignment="1">
      <alignment horizontal="left"/>
    </xf>
    <xf numFmtId="1" fontId="73" fillId="0" borderId="71" xfId="0" applyNumberFormat="1" applyFont="1" applyFill="1" applyBorder="1" applyAlignment="1" applyProtection="1">
      <alignment vertical="center"/>
    </xf>
    <xf numFmtId="1" fontId="74" fillId="0" borderId="71" xfId="0" applyNumberFormat="1" applyFont="1" applyFill="1" applyBorder="1" applyAlignment="1" applyProtection="1">
      <alignment vertical="center"/>
    </xf>
    <xf numFmtId="3" fontId="74" fillId="0" borderId="71" xfId="0" applyNumberFormat="1" applyFont="1" applyFill="1" applyBorder="1" applyAlignment="1" applyProtection="1">
      <alignment vertical="center"/>
    </xf>
    <xf numFmtId="1" fontId="73" fillId="0" borderId="57" xfId="0" applyNumberFormat="1" applyFont="1" applyFill="1" applyBorder="1" applyAlignment="1" applyProtection="1">
      <alignment vertical="center"/>
    </xf>
    <xf numFmtId="168" fontId="77" fillId="0" borderId="0" xfId="0" applyNumberFormat="1" applyFont="1" applyFill="1"/>
    <xf numFmtId="168" fontId="77" fillId="0" borderId="69" xfId="0" applyNumberFormat="1" applyFont="1" applyFill="1" applyBorder="1"/>
    <xf numFmtId="0" fontId="77" fillId="0" borderId="70" xfId="0" applyFont="1" applyBorder="1" applyAlignment="1">
      <alignment horizontal="left" vertical="center"/>
    </xf>
    <xf numFmtId="0" fontId="11" fillId="0" borderId="0" xfId="0" applyNumberFormat="1" applyFont="1" applyAlignment="1">
      <alignment horizontal="center"/>
    </xf>
    <xf numFmtId="0" fontId="0" fillId="0" borderId="0" xfId="0" applyBorder="1"/>
    <xf numFmtId="1" fontId="73" fillId="0" borderId="69" xfId="0" applyNumberFormat="1" applyFont="1" applyFill="1" applyBorder="1" applyAlignment="1" applyProtection="1">
      <alignment vertical="center"/>
    </xf>
    <xf numFmtId="172" fontId="91" fillId="0" borderId="69" xfId="0" applyNumberFormat="1" applyFont="1" applyFill="1" applyBorder="1" applyAlignment="1" applyProtection="1">
      <alignment horizontal="right" vertical="center"/>
    </xf>
    <xf numFmtId="2" fontId="97" fillId="0" borderId="0" xfId="0" applyNumberFormat="1" applyFont="1" applyFill="1" applyBorder="1" applyAlignment="1" applyProtection="1">
      <alignment horizontal="right" vertical="center"/>
    </xf>
    <xf numFmtId="2" fontId="97" fillId="0" borderId="69" xfId="0" applyNumberFormat="1" applyFont="1" applyFill="1" applyBorder="1" applyAlignment="1" applyProtection="1">
      <alignment horizontal="right" vertical="center"/>
    </xf>
    <xf numFmtId="3" fontId="9" fillId="65" borderId="6" xfId="4" applyNumberFormat="1" applyFont="1" applyFill="1" applyBorder="1" applyAlignment="1">
      <alignment horizontal="right"/>
    </xf>
    <xf numFmtId="1" fontId="9" fillId="65" borderId="72" xfId="4" applyNumberFormat="1" applyFont="1" applyFill="1" applyBorder="1" applyAlignment="1">
      <alignment horizontal="right"/>
    </xf>
    <xf numFmtId="14" fontId="62" fillId="0" borderId="0" xfId="0" applyNumberFormat="1" applyFont="1"/>
    <xf numFmtId="2" fontId="77" fillId="0" borderId="78" xfId="0" applyNumberFormat="1" applyFont="1" applyBorder="1"/>
    <xf numFmtId="0" fontId="72" fillId="3" borderId="0" xfId="0" applyNumberFormat="1" applyFont="1" applyFill="1" applyBorder="1" applyAlignment="1" applyProtection="1">
      <alignment horizontal="center"/>
    </xf>
    <xf numFmtId="0" fontId="11" fillId="0" borderId="0" xfId="0" applyFont="1"/>
    <xf numFmtId="14" fontId="11" fillId="0" borderId="28" xfId="0" applyNumberFormat="1" applyFont="1" applyFill="1" applyBorder="1" applyAlignment="1">
      <alignment horizontal="left"/>
    </xf>
    <xf numFmtId="0" fontId="11" fillId="9" borderId="79" xfId="0" applyFont="1" applyFill="1" applyBorder="1" applyAlignment="1">
      <alignment horizontal="left"/>
    </xf>
    <xf numFmtId="0" fontId="11" fillId="9" borderId="83" xfId="0" applyFont="1" applyFill="1" applyBorder="1" applyAlignment="1">
      <alignment horizontal="left"/>
    </xf>
    <xf numFmtId="0" fontId="11" fillId="9" borderId="70" xfId="0" applyFont="1" applyFill="1" applyBorder="1" applyAlignment="1">
      <alignment horizontal="left"/>
    </xf>
    <xf numFmtId="14" fontId="11" fillId="9" borderId="79" xfId="0" applyNumberFormat="1" applyFont="1" applyFill="1" applyBorder="1" applyAlignment="1">
      <alignment horizontal="left"/>
    </xf>
    <xf numFmtId="0" fontId="12" fillId="9" borderId="0" xfId="53706" applyFill="1" applyAlignment="1" applyProtection="1"/>
    <xf numFmtId="0" fontId="69" fillId="68" borderId="78" xfId="0" applyNumberFormat="1" applyFont="1" applyFill="1" applyBorder="1" applyAlignment="1" applyProtection="1">
      <alignment horizontal="center" vertical="center"/>
    </xf>
    <xf numFmtId="0" fontId="72" fillId="3" borderId="81" xfId="0" applyNumberFormat="1" applyFont="1" applyFill="1" applyBorder="1" applyAlignment="1" applyProtection="1"/>
    <xf numFmtId="1" fontId="102" fillId="0" borderId="0" xfId="0" applyNumberFormat="1" applyFont="1" applyFill="1" applyBorder="1" applyAlignment="1" applyProtection="1">
      <alignment vertical="center"/>
    </xf>
    <xf numFmtId="1" fontId="102" fillId="0" borderId="0" xfId="0" applyNumberFormat="1" applyFont="1" applyAlignment="1">
      <alignment vertical="center"/>
    </xf>
    <xf numFmtId="0" fontId="77" fillId="0" borderId="69" xfId="0" applyFont="1" applyFill="1" applyBorder="1" applyAlignment="1">
      <alignment horizontal="left" vertical="center"/>
    </xf>
    <xf numFmtId="0" fontId="77" fillId="0" borderId="70" xfId="0" applyFont="1" applyFill="1" applyBorder="1" applyAlignment="1">
      <alignment horizontal="left" vertical="center"/>
    </xf>
    <xf numFmtId="2" fontId="102" fillId="0" borderId="69" xfId="0" applyNumberFormat="1" applyFont="1" applyFill="1" applyBorder="1" applyAlignment="1" applyProtection="1">
      <alignment horizontal="right" vertical="center"/>
    </xf>
    <xf numFmtId="0" fontId="11" fillId="0" borderId="2" xfId="0" applyFont="1" applyBorder="1"/>
    <xf numFmtId="0" fontId="11" fillId="9" borderId="0" xfId="0" applyFont="1" applyFill="1" applyAlignment="1">
      <alignment horizontal="left"/>
    </xf>
    <xf numFmtId="0" fontId="11" fillId="0" borderId="79" xfId="0" applyFont="1" applyBorder="1"/>
    <xf numFmtId="0" fontId="11" fillId="9" borderId="40" xfId="0" applyFont="1" applyFill="1" applyBorder="1" applyAlignment="1">
      <alignment horizontal="left"/>
    </xf>
    <xf numFmtId="0" fontId="11" fillId="0" borderId="44" xfId="0" applyFont="1" applyFill="1" applyBorder="1"/>
    <xf numFmtId="14" fontId="11" fillId="0" borderId="79" xfId="0" applyNumberFormat="1" applyFont="1" applyFill="1" applyBorder="1" applyAlignment="1">
      <alignment horizontal="left"/>
    </xf>
    <xf numFmtId="14" fontId="11" fillId="9" borderId="83" xfId="0" applyNumberFormat="1" applyFont="1" applyFill="1" applyBorder="1" applyAlignment="1">
      <alignment horizontal="left"/>
    </xf>
    <xf numFmtId="14" fontId="11" fillId="9" borderId="77" xfId="0" applyNumberFormat="1" applyFont="1" applyFill="1" applyBorder="1" applyAlignment="1">
      <alignment horizontal="left"/>
    </xf>
    <xf numFmtId="0" fontId="16" fillId="9" borderId="0" xfId="0" applyFont="1" applyFill="1"/>
    <xf numFmtId="14" fontId="111" fillId="71" borderId="0" xfId="0" applyNumberFormat="1" applyFont="1" applyFill="1" applyBorder="1" applyAlignment="1" applyProtection="1">
      <alignment vertical="center"/>
    </xf>
    <xf numFmtId="0" fontId="72" fillId="71" borderId="50" xfId="0" applyNumberFormat="1" applyFont="1" applyFill="1" applyBorder="1" applyAlignment="1" applyProtection="1">
      <alignment horizontal="left" vertical="center"/>
    </xf>
    <xf numFmtId="0" fontId="112" fillId="67" borderId="0" xfId="0" applyNumberFormat="1" applyFont="1" applyFill="1" applyBorder="1" applyAlignment="1" applyProtection="1">
      <alignment vertical="center"/>
    </xf>
    <xf numFmtId="0" fontId="93" fillId="67" borderId="0" xfId="0" applyNumberFormat="1" applyFont="1" applyFill="1" applyBorder="1" applyAlignment="1" applyProtection="1">
      <alignment vertical="center"/>
    </xf>
    <xf numFmtId="0" fontId="93" fillId="67" borderId="0" xfId="0" applyNumberFormat="1" applyFont="1" applyFill="1" applyBorder="1" applyAlignment="1" applyProtection="1"/>
    <xf numFmtId="164" fontId="90" fillId="67" borderId="65" xfId="0" applyNumberFormat="1" applyFont="1" applyFill="1" applyBorder="1" applyAlignment="1" applyProtection="1">
      <alignment horizontal="right" vertical="center"/>
    </xf>
    <xf numFmtId="164" fontId="90" fillId="67" borderId="66" xfId="0" applyNumberFormat="1" applyFont="1" applyFill="1" applyBorder="1" applyAlignment="1" applyProtection="1">
      <alignment horizontal="right" vertical="center"/>
    </xf>
    <xf numFmtId="164" fontId="90" fillId="67" borderId="63" xfId="0" applyNumberFormat="1" applyFont="1" applyFill="1" applyBorder="1" applyAlignment="1" applyProtection="1">
      <alignment horizontal="right" vertical="center"/>
    </xf>
    <xf numFmtId="165" fontId="90" fillId="67" borderId="63" xfId="0" applyNumberFormat="1" applyFont="1" applyFill="1" applyBorder="1" applyAlignment="1" applyProtection="1">
      <alignment horizontal="left" vertical="center"/>
    </xf>
    <xf numFmtId="165" fontId="94" fillId="67" borderId="0" xfId="0" applyNumberFormat="1" applyFont="1" applyFill="1" applyBorder="1" applyAlignment="1" applyProtection="1">
      <alignment horizontal="left" vertical="center"/>
    </xf>
    <xf numFmtId="164" fontId="90" fillId="67" borderId="78" xfId="0" applyNumberFormat="1" applyFont="1" applyFill="1" applyBorder="1" applyAlignment="1" applyProtection="1">
      <alignment horizontal="left" vertical="center"/>
    </xf>
    <xf numFmtId="0" fontId="93" fillId="67" borderId="78" xfId="0" applyNumberFormat="1" applyFont="1" applyFill="1" applyBorder="1" applyAlignment="1" applyProtection="1">
      <alignment vertical="center"/>
    </xf>
    <xf numFmtId="165" fontId="113" fillId="67" borderId="0" xfId="0" applyNumberFormat="1" applyFont="1" applyFill="1" applyBorder="1" applyAlignment="1" applyProtection="1">
      <alignment horizontal="left" vertical="center"/>
    </xf>
    <xf numFmtId="164" fontId="90" fillId="67" borderId="0" xfId="0" applyNumberFormat="1" applyFont="1" applyFill="1" applyBorder="1" applyAlignment="1" applyProtection="1">
      <alignment horizontal="left" vertical="center" wrapText="1"/>
    </xf>
    <xf numFmtId="0" fontId="93" fillId="0" borderId="0" xfId="0" applyNumberFormat="1" applyFont="1" applyFill="1" applyBorder="1" applyAlignment="1" applyProtection="1">
      <alignment horizontal="left" vertical="center" wrapText="1"/>
    </xf>
    <xf numFmtId="164" fontId="90" fillId="67" borderId="0" xfId="0" applyNumberFormat="1" applyFont="1" applyFill="1" applyBorder="1" applyAlignment="1" applyProtection="1">
      <alignment horizontal="left" vertical="center"/>
    </xf>
    <xf numFmtId="164" fontId="90" fillId="67" borderId="0" xfId="0" applyNumberFormat="1" applyFont="1" applyFill="1" applyBorder="1" applyAlignment="1" applyProtection="1">
      <alignment horizontal="right" vertical="center"/>
    </xf>
    <xf numFmtId="165" fontId="9" fillId="67" borderId="0" xfId="0" applyNumberFormat="1" applyFont="1" applyFill="1" applyBorder="1" applyAlignment="1" applyProtection="1">
      <alignment horizontal="left" vertical="center" wrapText="1"/>
    </xf>
    <xf numFmtId="165" fontId="90" fillId="67" borderId="0" xfId="0" applyNumberFormat="1" applyFont="1" applyFill="1" applyBorder="1" applyAlignment="1" applyProtection="1">
      <alignment horizontal="left" vertical="center"/>
    </xf>
    <xf numFmtId="0" fontId="90" fillId="67" borderId="0" xfId="0" applyNumberFormat="1" applyFont="1" applyFill="1" applyBorder="1" applyAlignment="1" applyProtection="1">
      <alignment horizontal="left" vertical="center"/>
    </xf>
    <xf numFmtId="0" fontId="112" fillId="67" borderId="0" xfId="0" applyNumberFormat="1" applyFont="1" applyFill="1" applyBorder="1" applyAlignment="1" applyProtection="1"/>
    <xf numFmtId="0" fontId="115" fillId="67" borderId="0" xfId="0" applyNumberFormat="1" applyFont="1" applyFill="1" applyBorder="1" applyAlignment="1" applyProtection="1">
      <alignment horizontal="left" vertical="center" indent="1"/>
    </xf>
    <xf numFmtId="0" fontId="93" fillId="67" borderId="0" xfId="0" applyNumberFormat="1" applyFont="1" applyFill="1" applyBorder="1" applyAlignment="1" applyProtection="1">
      <alignment horizontal="left" vertical="center" indent="3"/>
    </xf>
    <xf numFmtId="0" fontId="116" fillId="0" borderId="0" xfId="0" applyNumberFormat="1" applyFont="1" applyFill="1" applyBorder="1" applyAlignment="1" applyProtection="1">
      <alignment horizontal="left" vertical="center" indent="3"/>
    </xf>
    <xf numFmtId="0" fontId="116" fillId="0" borderId="0" xfId="0" applyNumberFormat="1" applyFont="1" applyFill="1" applyBorder="1" applyAlignment="1" applyProtection="1">
      <alignment horizontal="left" indent="3"/>
    </xf>
    <xf numFmtId="0" fontId="96" fillId="67" borderId="0" xfId="0" applyNumberFormat="1" applyFont="1" applyFill="1" applyBorder="1" applyAlignment="1" applyProtection="1">
      <alignment horizontal="left" vertical="center"/>
    </xf>
    <xf numFmtId="0" fontId="72" fillId="67" borderId="0" xfId="0" applyNumberFormat="1" applyFont="1" applyFill="1" applyBorder="1" applyAlignment="1" applyProtection="1">
      <alignment horizontal="left" vertical="center"/>
    </xf>
    <xf numFmtId="0" fontId="94" fillId="67" borderId="0" xfId="0" applyNumberFormat="1" applyFont="1" applyFill="1" applyBorder="1" applyAlignment="1" applyProtection="1">
      <alignment horizontal="left" vertical="center"/>
    </xf>
    <xf numFmtId="0" fontId="114" fillId="67" borderId="0" xfId="0" applyNumberFormat="1" applyFont="1" applyFill="1" applyBorder="1" applyAlignment="1" applyProtection="1"/>
    <xf numFmtId="0" fontId="112" fillId="67" borderId="0" xfId="0" applyNumberFormat="1" applyFont="1" applyFill="1" applyBorder="1" applyAlignment="1" applyProtection="1">
      <alignment wrapText="1"/>
    </xf>
    <xf numFmtId="0" fontId="114" fillId="67" borderId="0" xfId="0" applyNumberFormat="1" applyFont="1" applyFill="1" applyBorder="1" applyAlignment="1" applyProtection="1">
      <alignment wrapText="1"/>
    </xf>
    <xf numFmtId="0" fontId="93" fillId="67" borderId="0" xfId="0" applyNumberFormat="1" applyFont="1" applyFill="1" applyBorder="1" applyAlignment="1" applyProtection="1">
      <alignment wrapText="1"/>
    </xf>
    <xf numFmtId="0" fontId="115" fillId="67" borderId="0" xfId="0" applyNumberFormat="1" applyFont="1" applyFill="1" applyBorder="1" applyAlignment="1" applyProtection="1">
      <alignment horizontal="left"/>
    </xf>
    <xf numFmtId="49" fontId="93" fillId="67" borderId="0" xfId="0" applyNumberFormat="1" applyFont="1" applyFill="1" applyBorder="1" applyAlignment="1" applyProtection="1">
      <alignment wrapText="1"/>
    </xf>
    <xf numFmtId="0" fontId="115" fillId="0" borderId="0" xfId="0" applyNumberFormat="1" applyFont="1" applyFill="1" applyBorder="1" applyAlignment="1" applyProtection="1">
      <alignment horizontal="left"/>
    </xf>
    <xf numFmtId="0" fontId="114" fillId="67" borderId="81" xfId="0" applyNumberFormat="1" applyFont="1" applyFill="1" applyBorder="1" applyAlignment="1" applyProtection="1">
      <alignment wrapText="1"/>
    </xf>
    <xf numFmtId="0" fontId="110" fillId="8" borderId="92" xfId="0" applyFont="1" applyFill="1" applyBorder="1"/>
    <xf numFmtId="0" fontId="90" fillId="67" borderId="90" xfId="0" applyNumberFormat="1" applyFont="1" applyFill="1" applyBorder="1" applyAlignment="1" applyProtection="1">
      <alignment vertical="center"/>
    </xf>
    <xf numFmtId="0" fontId="123" fillId="9" borderId="2" xfId="0" applyFont="1" applyFill="1" applyBorder="1" applyAlignment="1">
      <alignment vertical="center"/>
    </xf>
    <xf numFmtId="0" fontId="90" fillId="67" borderId="89" xfId="0" applyNumberFormat="1" applyFont="1" applyFill="1" applyBorder="1" applyAlignment="1" applyProtection="1">
      <alignment vertical="center" wrapText="1"/>
    </xf>
    <xf numFmtId="0" fontId="124" fillId="0" borderId="0" xfId="0" applyFont="1"/>
    <xf numFmtId="0" fontId="125" fillId="0" borderId="0" xfId="0" applyFont="1"/>
    <xf numFmtId="0" fontId="61" fillId="0" borderId="86" xfId="0" applyFont="1" applyBorder="1" applyAlignment="1">
      <alignment wrapText="1"/>
    </xf>
    <xf numFmtId="0" fontId="11" fillId="9" borderId="76" xfId="0" applyFont="1" applyFill="1" applyBorder="1"/>
    <xf numFmtId="0" fontId="11" fillId="9" borderId="69" xfId="0" applyFont="1" applyFill="1" applyBorder="1" applyAlignment="1">
      <alignment horizontal="left"/>
    </xf>
    <xf numFmtId="0" fontId="11" fillId="9" borderId="77" xfId="0" applyFont="1" applyFill="1" applyBorder="1" applyAlignment="1">
      <alignment horizontal="left"/>
    </xf>
    <xf numFmtId="0" fontId="90" fillId="0" borderId="0" xfId="0" applyFont="1" applyAlignment="1">
      <alignment wrapText="1"/>
    </xf>
    <xf numFmtId="0" fontId="11" fillId="0" borderId="0" xfId="0" applyFont="1" applyAlignment="1">
      <alignment horizontal="left" indent="3" readingOrder="1"/>
    </xf>
    <xf numFmtId="0" fontId="11" fillId="9" borderId="78" xfId="0" applyFont="1" applyFill="1" applyBorder="1" applyAlignment="1">
      <alignment horizontal="left"/>
    </xf>
    <xf numFmtId="0" fontId="11" fillId="9" borderId="90" xfId="0" applyFont="1" applyFill="1" applyBorder="1" applyAlignment="1">
      <alignment horizontal="left"/>
    </xf>
    <xf numFmtId="14" fontId="11" fillId="9" borderId="72" xfId="0" applyNumberFormat="1" applyFont="1" applyFill="1" applyBorder="1" applyAlignment="1">
      <alignment horizontal="left"/>
    </xf>
    <xf numFmtId="0" fontId="11" fillId="9" borderId="84" xfId="0" applyFont="1" applyFill="1" applyBorder="1" applyAlignment="1">
      <alignment horizontal="left"/>
    </xf>
    <xf numFmtId="0" fontId="11" fillId="0" borderId="83" xfId="0" applyFont="1" applyBorder="1"/>
    <xf numFmtId="0" fontId="114" fillId="0" borderId="0" xfId="0" applyNumberFormat="1" applyFont="1" applyFill="1" applyBorder="1" applyAlignment="1" applyProtection="1"/>
    <xf numFmtId="0" fontId="68" fillId="0" borderId="0" xfId="0" applyNumberFormat="1" applyFont="1" applyFill="1" applyBorder="1" applyAlignment="1" applyProtection="1"/>
    <xf numFmtId="0" fontId="127" fillId="0" borderId="0" xfId="0" applyNumberFormat="1" applyFont="1" applyFill="1" applyBorder="1" applyAlignment="1" applyProtection="1">
      <alignment horizontal="left" indent="4"/>
    </xf>
    <xf numFmtId="0" fontId="74" fillId="0" borderId="0" xfId="0" applyNumberFormat="1" applyFont="1" applyFill="1" applyBorder="1" applyAlignment="1" applyProtection="1">
      <alignment horizontal="left" indent="4"/>
    </xf>
    <xf numFmtId="0" fontId="128" fillId="0" borderId="0" xfId="0" applyNumberFormat="1" applyFont="1" applyFill="1" applyBorder="1" applyAlignment="1" applyProtection="1">
      <alignment horizontal="left" indent="4"/>
    </xf>
    <xf numFmtId="0" fontId="11" fillId="0" borderId="0" xfId="0" applyFont="1"/>
    <xf numFmtId="164" fontId="90" fillId="67" borderId="64" xfId="0" applyNumberFormat="1" applyFont="1" applyFill="1" applyBorder="1" applyAlignment="1" applyProtection="1">
      <alignment horizontal="left" vertical="center"/>
    </xf>
    <xf numFmtId="0" fontId="0" fillId="0" borderId="69" xfId="0" applyBorder="1"/>
    <xf numFmtId="0" fontId="11" fillId="0" borderId="0" xfId="0" applyFont="1"/>
    <xf numFmtId="0" fontId="0" fillId="0" borderId="0" xfId="0" applyFill="1" applyBorder="1"/>
    <xf numFmtId="0" fontId="59" fillId="0" borderId="69" xfId="0" applyFont="1" applyFill="1" applyBorder="1"/>
    <xf numFmtId="0" fontId="9" fillId="0" borderId="69" xfId="0" applyFont="1" applyFill="1" applyBorder="1"/>
    <xf numFmtId="0" fontId="11" fillId="0" borderId="31" xfId="0" applyFont="1" applyBorder="1"/>
    <xf numFmtId="0" fontId="11" fillId="0" borderId="37" xfId="0" applyFont="1" applyBorder="1"/>
    <xf numFmtId="0" fontId="11" fillId="0" borderId="69" xfId="0" applyFont="1" applyFill="1" applyBorder="1"/>
    <xf numFmtId="0" fontId="11" fillId="0" borderId="69" xfId="0" applyFont="1" applyBorder="1"/>
    <xf numFmtId="0" fontId="11" fillId="0" borderId="91" xfId="0" applyFont="1" applyFill="1" applyBorder="1"/>
    <xf numFmtId="0" fontId="11" fillId="0" borderId="72" xfId="0" applyFont="1" applyBorder="1"/>
    <xf numFmtId="0" fontId="11" fillId="0" borderId="91" xfId="0" applyFont="1" applyBorder="1"/>
    <xf numFmtId="172" fontId="32" fillId="0" borderId="71" xfId="0" applyNumberFormat="1" applyFont="1" applyFill="1" applyBorder="1" applyAlignment="1" applyProtection="1">
      <alignment horizontal="right" vertical="center"/>
    </xf>
    <xf numFmtId="10" fontId="90" fillId="0" borderId="69" xfId="0" applyNumberFormat="1" applyFont="1" applyFill="1" applyBorder="1" applyAlignment="1" applyProtection="1">
      <alignment horizontal="left" vertical="center" indent="2"/>
    </xf>
    <xf numFmtId="0" fontId="9" fillId="73" borderId="93" xfId="0" applyNumberFormat="1" applyFont="1" applyFill="1" applyBorder="1" applyAlignment="1" applyProtection="1"/>
    <xf numFmtId="0" fontId="9" fillId="73" borderId="94" xfId="0" applyNumberFormat="1" applyFont="1" applyFill="1" applyBorder="1" applyAlignment="1" applyProtection="1"/>
    <xf numFmtId="0" fontId="9" fillId="73" borderId="95" xfId="0" applyNumberFormat="1" applyFont="1" applyFill="1" applyBorder="1" applyAlignment="1" applyProtection="1"/>
    <xf numFmtId="0" fontId="9" fillId="0" borderId="96" xfId="0" applyNumberFormat="1" applyFont="1" applyFill="1" applyBorder="1" applyAlignment="1" applyProtection="1"/>
    <xf numFmtId="0" fontId="9" fillId="0" borderId="95" xfId="0" applyNumberFormat="1" applyFont="1" applyFill="1" applyBorder="1" applyAlignment="1" applyProtection="1"/>
    <xf numFmtId="172" fontId="73" fillId="0" borderId="0" xfId="0" applyNumberFormat="1" applyFont="1" applyFill="1" applyBorder="1" applyAlignment="1" applyProtection="1">
      <alignment vertical="center"/>
    </xf>
    <xf numFmtId="172" fontId="73" fillId="0" borderId="69" xfId="0" applyNumberFormat="1" applyFont="1" applyFill="1" applyBorder="1" applyAlignment="1" applyProtection="1">
      <alignment vertical="center"/>
    </xf>
    <xf numFmtId="0" fontId="11" fillId="0" borderId="0" xfId="0" applyFont="1"/>
    <xf numFmtId="2" fontId="15" fillId="0" borderId="0" xfId="0" applyNumberFormat="1" applyFont="1"/>
    <xf numFmtId="167" fontId="32" fillId="0" borderId="71" xfId="0" applyNumberFormat="1" applyFont="1" applyFill="1" applyBorder="1" applyAlignment="1" applyProtection="1">
      <alignment horizontal="right" vertical="center"/>
    </xf>
    <xf numFmtId="10" fontId="11" fillId="0" borderId="0" xfId="0" applyNumberFormat="1" applyFont="1"/>
    <xf numFmtId="175" fontId="77" fillId="0" borderId="69" xfId="0" applyNumberFormat="1" applyFont="1" applyBorder="1" applyAlignment="1">
      <alignment horizontal="right"/>
    </xf>
    <xf numFmtId="0" fontId="9" fillId="0" borderId="0" xfId="4" applyFont="1" applyBorder="1"/>
    <xf numFmtId="0" fontId="5" fillId="9" borderId="0" xfId="0" applyFont="1" applyFill="1" applyBorder="1"/>
    <xf numFmtId="167" fontId="9" fillId="0" borderId="3" xfId="455" applyNumberFormat="1" applyFont="1" applyBorder="1" applyAlignment="1">
      <alignment horizontal="right"/>
    </xf>
    <xf numFmtId="167" fontId="9" fillId="65" borderId="6" xfId="455" applyNumberFormat="1" applyFont="1" applyFill="1" applyBorder="1" applyAlignment="1">
      <alignment horizontal="right"/>
    </xf>
    <xf numFmtId="174" fontId="9" fillId="65" borderId="6" xfId="4" applyNumberFormat="1" applyFont="1" applyFill="1" applyBorder="1" applyAlignment="1">
      <alignment horizontal="right"/>
    </xf>
    <xf numFmtId="175" fontId="97" fillId="0" borderId="0" xfId="0" applyNumberFormat="1" applyFont="1"/>
    <xf numFmtId="175" fontId="97" fillId="0" borderId="0" xfId="0" applyNumberFormat="1" applyFont="1" applyFill="1" applyBorder="1" applyAlignment="1" applyProtection="1">
      <alignment horizontal="right" vertical="center"/>
    </xf>
    <xf numFmtId="174" fontId="97" fillId="0" borderId="0" xfId="0" applyNumberFormat="1" applyFont="1" applyFill="1" applyBorder="1" applyAlignment="1" applyProtection="1">
      <alignment horizontal="right" vertical="center"/>
    </xf>
    <xf numFmtId="164" fontId="97" fillId="0" borderId="0" xfId="0" applyNumberFormat="1" applyFont="1" applyFill="1" applyBorder="1" applyAlignment="1" applyProtection="1">
      <alignment horizontal="right" vertical="center"/>
    </xf>
    <xf numFmtId="0" fontId="11" fillId="0" borderId="0" xfId="0" applyFont="1"/>
    <xf numFmtId="0" fontId="11" fillId="0" borderId="0" xfId="0" applyFont="1"/>
    <xf numFmtId="0" fontId="11" fillId="9" borderId="84" xfId="0" applyFont="1" applyFill="1" applyBorder="1"/>
    <xf numFmtId="0" fontId="11" fillId="9" borderId="96" xfId="0" applyFont="1" applyFill="1" applyBorder="1" applyAlignment="1">
      <alignment horizontal="left"/>
    </xf>
    <xf numFmtId="14" fontId="11" fillId="9" borderId="96" xfId="0" applyNumberFormat="1" applyFont="1" applyFill="1" applyBorder="1" applyAlignment="1">
      <alignment horizontal="left"/>
    </xf>
    <xf numFmtId="0" fontId="9" fillId="9" borderId="96" xfId="53706" applyFont="1" applyFill="1" applyBorder="1" applyAlignment="1" applyProtection="1"/>
    <xf numFmtId="0" fontId="11" fillId="0" borderId="77" xfId="0" applyFont="1" applyBorder="1"/>
    <xf numFmtId="9" fontId="9" fillId="65" borderId="6" xfId="4" applyNumberFormat="1" applyFont="1" applyFill="1" applyBorder="1" applyAlignment="1">
      <alignment horizontal="right"/>
    </xf>
    <xf numFmtId="9" fontId="9" fillId="0" borderId="3" xfId="455" applyNumberFormat="1" applyFont="1" applyBorder="1" applyAlignment="1">
      <alignment horizontal="right"/>
    </xf>
    <xf numFmtId="9" fontId="9" fillId="65" borderId="6" xfId="455" applyNumberFormat="1" applyFont="1" applyFill="1" applyBorder="1" applyAlignment="1">
      <alignment horizontal="right"/>
    </xf>
    <xf numFmtId="9" fontId="9" fillId="0" borderId="3" xfId="4" applyNumberFormat="1" applyFont="1" applyBorder="1" applyAlignment="1">
      <alignment horizontal="right"/>
    </xf>
    <xf numFmtId="0" fontId="9" fillId="65" borderId="96" xfId="4" applyFill="1" applyBorder="1" applyAlignment="1">
      <alignment wrapText="1"/>
    </xf>
    <xf numFmtId="0" fontId="11" fillId="65" borderId="95" xfId="0" applyFont="1" applyFill="1" applyBorder="1"/>
    <xf numFmtId="0" fontId="5" fillId="0" borderId="64" xfId="0" applyFont="1" applyBorder="1"/>
    <xf numFmtId="0" fontId="11" fillId="9" borderId="90" xfId="0" applyFont="1" applyFill="1" applyBorder="1"/>
    <xf numFmtId="0" fontId="11" fillId="0" borderId="96" xfId="0" applyFont="1" applyBorder="1"/>
    <xf numFmtId="0" fontId="11" fillId="9" borderId="96" xfId="0" applyFont="1" applyFill="1" applyBorder="1"/>
    <xf numFmtId="0" fontId="11" fillId="0" borderId="0" xfId="0" applyFont="1"/>
    <xf numFmtId="3" fontId="94" fillId="9" borderId="0" xfId="0" applyNumberFormat="1" applyFont="1" applyFill="1" applyBorder="1" applyAlignment="1" applyProtection="1">
      <alignment horizontal="left" vertical="center" wrapText="1"/>
    </xf>
    <xf numFmtId="164" fontId="94" fillId="67" borderId="65" xfId="0" applyNumberFormat="1" applyFont="1" applyFill="1" applyBorder="1" applyAlignment="1" applyProtection="1">
      <alignment horizontal="right" vertical="center"/>
    </xf>
    <xf numFmtId="164" fontId="94" fillId="67" borderId="66" xfId="0" applyNumberFormat="1" applyFont="1" applyFill="1" applyBorder="1" applyAlignment="1" applyProtection="1">
      <alignment horizontal="right" vertical="center"/>
    </xf>
    <xf numFmtId="164" fontId="90" fillId="67" borderId="65" xfId="0" applyNumberFormat="1" applyFont="1" applyFill="1" applyBorder="1" applyAlignment="1" applyProtection="1">
      <alignment horizontal="right" vertical="center"/>
    </xf>
    <xf numFmtId="164" fontId="90" fillId="67" borderId="66" xfId="0" applyNumberFormat="1" applyFont="1" applyFill="1" applyBorder="1" applyAlignment="1" applyProtection="1">
      <alignment horizontal="right" vertical="center"/>
    </xf>
    <xf numFmtId="164" fontId="90" fillId="67" borderId="65" xfId="0" applyNumberFormat="1" applyFont="1" applyFill="1" applyBorder="1" applyAlignment="1" applyProtection="1">
      <alignment horizontal="left" vertical="center" wrapText="1"/>
    </xf>
    <xf numFmtId="164" fontId="90" fillId="67" borderId="66" xfId="0" applyNumberFormat="1" applyFont="1" applyFill="1" applyBorder="1" applyAlignment="1" applyProtection="1">
      <alignment horizontal="left" vertical="center" wrapText="1"/>
    </xf>
    <xf numFmtId="164" fontId="90" fillId="67" borderId="65" xfId="0" applyNumberFormat="1" applyFont="1" applyFill="1" applyBorder="1" applyAlignment="1" applyProtection="1">
      <alignment horizontal="left" vertical="center"/>
    </xf>
    <xf numFmtId="164" fontId="90" fillId="67" borderId="66" xfId="0" applyNumberFormat="1" applyFont="1" applyFill="1" applyBorder="1" applyAlignment="1" applyProtection="1">
      <alignment horizontal="left" vertical="center"/>
    </xf>
    <xf numFmtId="164" fontId="90" fillId="67" borderId="88" xfId="0" applyNumberFormat="1" applyFont="1" applyFill="1" applyBorder="1" applyAlignment="1" applyProtection="1">
      <alignment horizontal="left" vertical="center" wrapText="1"/>
    </xf>
    <xf numFmtId="0" fontId="0" fillId="0" borderId="84" xfId="0" applyBorder="1" applyAlignment="1">
      <alignment horizontal="left" vertical="center" wrapText="1"/>
    </xf>
    <xf numFmtId="0" fontId="0" fillId="0" borderId="90" xfId="0" applyBorder="1" applyAlignment="1">
      <alignment horizontal="left" vertical="center" wrapText="1"/>
    </xf>
    <xf numFmtId="3" fontId="90" fillId="0" borderId="69" xfId="0" applyNumberFormat="1" applyFont="1" applyFill="1" applyBorder="1" applyAlignment="1" applyProtection="1">
      <alignment horizontal="left" vertical="center" wrapText="1" indent="4"/>
    </xf>
    <xf numFmtId="3" fontId="90" fillId="0" borderId="69" xfId="0" applyNumberFormat="1" applyFont="1" applyFill="1" applyBorder="1" applyAlignment="1" applyProtection="1">
      <alignment horizontal="left" vertical="center" wrapText="1" indent="2"/>
    </xf>
    <xf numFmtId="0" fontId="90" fillId="67" borderId="80" xfId="0" applyNumberFormat="1" applyFont="1" applyFill="1" applyBorder="1" applyAlignment="1" applyProtection="1">
      <alignment horizontal="left" vertical="center" wrapText="1"/>
    </xf>
    <xf numFmtId="0" fontId="0" fillId="0" borderId="81" xfId="0" applyBorder="1" applyAlignment="1">
      <alignment horizontal="left" vertical="center" wrapText="1"/>
    </xf>
    <xf numFmtId="0" fontId="0" fillId="0" borderId="82" xfId="0" applyBorder="1" applyAlignment="1">
      <alignment horizontal="left" vertical="center" wrapText="1"/>
    </xf>
    <xf numFmtId="0" fontId="0" fillId="0" borderId="64" xfId="0" applyBorder="1" applyAlignment="1">
      <alignment horizontal="left" vertical="center" wrapText="1"/>
    </xf>
    <xf numFmtId="0" fontId="0" fillId="0" borderId="0" xfId="0" applyBorder="1" applyAlignment="1">
      <alignment horizontal="left" vertical="center" wrapText="1"/>
    </xf>
    <xf numFmtId="0" fontId="0" fillId="0" borderId="69" xfId="0" applyBorder="1" applyAlignment="1">
      <alignment horizontal="left" vertical="center" wrapText="1"/>
    </xf>
    <xf numFmtId="0" fontId="0" fillId="0" borderId="74" xfId="0" applyBorder="1" applyAlignment="1">
      <alignment horizontal="left" vertical="center" wrapText="1"/>
    </xf>
    <xf numFmtId="0" fontId="0" fillId="0" borderId="78" xfId="0" applyBorder="1" applyAlignment="1">
      <alignment horizontal="left" vertical="center" wrapText="1"/>
    </xf>
    <xf numFmtId="0" fontId="0" fillId="0" borderId="68" xfId="0" applyBorder="1" applyAlignment="1">
      <alignment horizontal="left" vertical="center" wrapText="1"/>
    </xf>
    <xf numFmtId="49" fontId="112" fillId="67" borderId="0" xfId="0" applyNumberFormat="1" applyFont="1" applyFill="1" applyBorder="1" applyAlignment="1" applyProtection="1">
      <alignment wrapText="1"/>
    </xf>
    <xf numFmtId="0" fontId="112" fillId="67" borderId="0" xfId="0" applyNumberFormat="1" applyFont="1" applyFill="1" applyBorder="1" applyAlignment="1" applyProtection="1">
      <alignment wrapText="1"/>
    </xf>
    <xf numFmtId="3" fontId="94" fillId="0" borderId="69" xfId="0" applyNumberFormat="1" applyFont="1" applyFill="1" applyBorder="1" applyAlignment="1" applyProtection="1">
      <alignment horizontal="left" vertical="center" wrapText="1"/>
    </xf>
    <xf numFmtId="0" fontId="90" fillId="67" borderId="89" xfId="0" applyNumberFormat="1" applyFont="1" applyFill="1" applyBorder="1" applyAlignment="1" applyProtection="1">
      <alignment vertical="center" wrapText="1"/>
    </xf>
    <xf numFmtId="0" fontId="90" fillId="67" borderId="91" xfId="0" applyNumberFormat="1" applyFont="1" applyFill="1" applyBorder="1" applyAlignment="1" applyProtection="1">
      <alignment vertical="center" wrapText="1"/>
    </xf>
    <xf numFmtId="0" fontId="123" fillId="9" borderId="93" xfId="0" applyFont="1" applyFill="1" applyBorder="1" applyAlignment="1">
      <alignment horizontal="left" vertical="top" wrapText="1"/>
    </xf>
    <xf numFmtId="0" fontId="123" fillId="9" borderId="94" xfId="0" applyFont="1" applyFill="1" applyBorder="1" applyAlignment="1">
      <alignment horizontal="left" vertical="top" wrapText="1"/>
    </xf>
    <xf numFmtId="0" fontId="123" fillId="9" borderId="95" xfId="0" applyFont="1" applyFill="1" applyBorder="1" applyAlignment="1">
      <alignment horizontal="left" vertical="top" wrapText="1"/>
    </xf>
    <xf numFmtId="0" fontId="123" fillId="9" borderId="93" xfId="0" applyFont="1" applyFill="1" applyBorder="1" applyAlignment="1">
      <alignment vertical="center" wrapText="1"/>
    </xf>
    <xf numFmtId="0" fontId="123" fillId="9" borderId="94" xfId="0" applyFont="1" applyFill="1" applyBorder="1" applyAlignment="1">
      <alignment vertical="center" wrapText="1"/>
    </xf>
    <xf numFmtId="0" fontId="123" fillId="9" borderId="95" xfId="0" applyFont="1" applyFill="1" applyBorder="1" applyAlignment="1">
      <alignment vertical="center" wrapText="1"/>
    </xf>
    <xf numFmtId="0" fontId="11" fillId="0" borderId="0" xfId="0" applyFont="1" applyAlignment="1">
      <alignment horizontal="left" vertical="top" wrapText="1"/>
    </xf>
    <xf numFmtId="0" fontId="11" fillId="0" borderId="0" xfId="0" applyFont="1" applyAlignment="1">
      <alignment wrapText="1"/>
    </xf>
    <xf numFmtId="0" fontId="65" fillId="0" borderId="0" xfId="0" applyFont="1" applyAlignment="1">
      <alignment wrapText="1"/>
    </xf>
    <xf numFmtId="0" fontId="0" fillId="0" borderId="0" xfId="0" applyAlignment="1">
      <alignment wrapText="1"/>
    </xf>
    <xf numFmtId="0" fontId="105" fillId="0" borderId="0" xfId="0" applyFont="1" applyAlignment="1">
      <alignment wrapText="1"/>
    </xf>
    <xf numFmtId="0" fontId="65" fillId="0" borderId="0" xfId="0" applyFont="1" applyAlignment="1">
      <alignment horizontal="left" wrapText="1"/>
    </xf>
    <xf numFmtId="0" fontId="65" fillId="0" borderId="0" xfId="0" applyFont="1" applyAlignment="1">
      <alignment wrapText="1" shrinkToFit="1"/>
    </xf>
    <xf numFmtId="0" fontId="11" fillId="0" borderId="0" xfId="0" applyFont="1" applyAlignment="1">
      <alignment wrapText="1" shrinkToFit="1"/>
    </xf>
    <xf numFmtId="0" fontId="83" fillId="0" borderId="0" xfId="0" applyFont="1" applyAlignment="1">
      <alignment wrapText="1"/>
    </xf>
    <xf numFmtId="0" fontId="55" fillId="0" borderId="0" xfId="0" applyFont="1" applyAlignment="1">
      <alignment wrapText="1"/>
    </xf>
    <xf numFmtId="0" fontId="9" fillId="0" borderId="0" xfId="0" applyFont="1" applyAlignment="1">
      <alignment wrapText="1"/>
    </xf>
    <xf numFmtId="0" fontId="88" fillId="0" borderId="0" xfId="0" applyFont="1" applyAlignment="1">
      <alignment wrapText="1"/>
    </xf>
    <xf numFmtId="0" fontId="62" fillId="0" borderId="0" xfId="0" applyFont="1" applyAlignment="1">
      <alignment wrapText="1"/>
    </xf>
    <xf numFmtId="0" fontId="61" fillId="0" borderId="0" xfId="0" applyFont="1" applyAlignment="1">
      <alignment wrapText="1"/>
    </xf>
    <xf numFmtId="0" fontId="11" fillId="0" borderId="0" xfId="0" applyNumberFormat="1" applyFont="1" applyAlignment="1">
      <alignment wrapText="1"/>
    </xf>
    <xf numFmtId="0" fontId="79" fillId="0" borderId="0" xfId="0" applyFont="1" applyAlignment="1">
      <alignment wrapText="1"/>
    </xf>
    <xf numFmtId="0" fontId="80" fillId="0" borderId="0" xfId="0" applyFont="1" applyAlignment="1">
      <alignment wrapText="1"/>
    </xf>
    <xf numFmtId="0" fontId="64" fillId="0" borderId="0" xfId="0" applyFont="1" applyAlignment="1">
      <alignment wrapText="1"/>
    </xf>
    <xf numFmtId="0" fontId="86" fillId="0" borderId="0" xfId="0" applyFont="1" applyAlignment="1">
      <alignment wrapText="1"/>
    </xf>
    <xf numFmtId="2" fontId="11" fillId="0" borderId="0" xfId="0" applyNumberFormat="1" applyFont="1" applyAlignment="1">
      <alignment wrapText="1"/>
    </xf>
    <xf numFmtId="0" fontId="61" fillId="0" borderId="0" xfId="0" applyFont="1"/>
    <xf numFmtId="0" fontId="87" fillId="0" borderId="0" xfId="0" applyFont="1" applyAlignment="1">
      <alignment wrapText="1"/>
    </xf>
    <xf numFmtId="0" fontId="124" fillId="0" borderId="0" xfId="0" applyFont="1" applyAlignment="1">
      <alignment wrapText="1"/>
    </xf>
    <xf numFmtId="0" fontId="89" fillId="0" borderId="0" xfId="0" applyFont="1" applyAlignment="1">
      <alignment wrapText="1"/>
    </xf>
    <xf numFmtId="0" fontId="0" fillId="0" borderId="0" xfId="0" applyAlignment="1"/>
    <xf numFmtId="0" fontId="11" fillId="0" borderId="0" xfId="0" applyFont="1"/>
    <xf numFmtId="0" fontId="72" fillId="69" borderId="0"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66" borderId="78" xfId="184" applyFont="1" applyFill="1" applyBorder="1" applyAlignment="1">
      <alignment horizontal="center" wrapText="1"/>
    </xf>
    <xf numFmtId="0" fontId="4" fillId="66" borderId="78" xfId="184" applyFill="1" applyBorder="1" applyAlignment="1">
      <alignment horizontal="center" wrapText="1"/>
    </xf>
    <xf numFmtId="0" fontId="0" fillId="0" borderId="78" xfId="0" applyBorder="1" applyAlignment="1">
      <alignment wrapText="1"/>
    </xf>
    <xf numFmtId="0" fontId="74" fillId="0" borderId="0" xfId="0" applyNumberFormat="1" applyFont="1" applyFill="1" applyBorder="1" applyAlignment="1" applyProtection="1">
      <alignment horizontal="left" wrapText="1" indent="4"/>
    </xf>
  </cellXfs>
  <cellStyles count="53709">
    <cellStyle name="20% - Accent1 2" xfId="195"/>
    <cellStyle name="20% - Accent1 2 10" xfId="921"/>
    <cellStyle name="20% - Accent1 2 10 2" xfId="7549"/>
    <cellStyle name="20% - Accent1 2 10 2 2" xfId="16735"/>
    <cellStyle name="20% - Accent1 2 10 2 2 2" xfId="22543"/>
    <cellStyle name="20% - Accent1 2 10 2 3" xfId="19256"/>
    <cellStyle name="20% - Accent1 2 10 3" xfId="10611"/>
    <cellStyle name="20% - Accent1 2 10 3 2" xfId="21374"/>
    <cellStyle name="20% - Accent1 2 10 4" xfId="18087"/>
    <cellStyle name="20% - Accent1 2 11" xfId="3198"/>
    <cellStyle name="20% - Accent1 2 11 2" xfId="10247"/>
    <cellStyle name="20% - Accent1 2 11 2 2" xfId="21191"/>
    <cellStyle name="20% - Accent1 2 11 3" xfId="17904"/>
    <cellStyle name="20% - Accent1 2 12" xfId="7359"/>
    <cellStyle name="20% - Accent1 2 12 2" xfId="9984"/>
    <cellStyle name="20% - Accent1 2 12 2 2" xfId="21008"/>
    <cellStyle name="20% - Accent1 2 12 3" xfId="19073"/>
    <cellStyle name="20% - Accent1 2 13" xfId="16552"/>
    <cellStyle name="20% - Accent1 2 13 2" xfId="22360"/>
    <cellStyle name="20% - Accent1 2 14" xfId="9216"/>
    <cellStyle name="20% - Accent1 2 14 2" xfId="20242"/>
    <cellStyle name="20% - Accent1 2 15" xfId="17721"/>
    <cellStyle name="20% - Accent1 2 16" xfId="686"/>
    <cellStyle name="20% - Accent1 2 2" xfId="456"/>
    <cellStyle name="20% - Accent1 2 2 10" xfId="3360"/>
    <cellStyle name="20% - Accent1 2 2 10 2" xfId="10396"/>
    <cellStyle name="20% - Accent1 2 2 10 2 2" xfId="21209"/>
    <cellStyle name="20% - Accent1 2 2 10 3" xfId="17922"/>
    <cellStyle name="20% - Accent1 2 2 11" xfId="7377"/>
    <cellStyle name="20% - Accent1 2 2 11 2" xfId="10036"/>
    <cellStyle name="20% - Accent1 2 2 11 2 2" xfId="21026"/>
    <cellStyle name="20% - Accent1 2 2 11 3" xfId="19091"/>
    <cellStyle name="20% - Accent1 2 2 12" xfId="16570"/>
    <cellStyle name="20% - Accent1 2 2 12 2" xfId="22378"/>
    <cellStyle name="20% - Accent1 2 2 13" xfId="9234"/>
    <cellStyle name="20% - Accent1 2 2 13 2" xfId="20260"/>
    <cellStyle name="20% - Accent1 2 2 14" xfId="17739"/>
    <cellStyle name="20% - Accent1 2 2 15" xfId="706"/>
    <cellStyle name="20% - Accent1 2 2 2" xfId="559"/>
    <cellStyle name="20% - Accent1 2 2 2 10" xfId="9271"/>
    <cellStyle name="20% - Accent1 2 2 2 10 2" xfId="20297"/>
    <cellStyle name="20% - Accent1 2 2 2 11" xfId="17813"/>
    <cellStyle name="20% - Accent1 2 2 2 12" xfId="821"/>
    <cellStyle name="20% - Accent1 2 2 2 2" xfId="1123"/>
    <cellStyle name="20% - Accent1 2 2 2 2 2" xfId="1852"/>
    <cellStyle name="20% - Accent1 2 2 2 2 2 2" xfId="8350"/>
    <cellStyle name="20% - Accent1 2 2 2 2 2 2 2" xfId="17448"/>
    <cellStyle name="20% - Accent1 2 2 2 2 2 2 2 2" xfId="23256"/>
    <cellStyle name="20% - Accent1 2 2 2 2 2 2 3" xfId="19969"/>
    <cellStyle name="20% - Accent1 2 2 2 2 2 3" xfId="11372"/>
    <cellStyle name="20% - Accent1 2 2 2 2 2 3 2" xfId="22087"/>
    <cellStyle name="20% - Accent1 2 2 2 2 2 4" xfId="18800"/>
    <cellStyle name="20% - Accent1 2 2 2 2 3" xfId="7751"/>
    <cellStyle name="20% - Accent1 2 2 2 2 3 2" xfId="10740"/>
    <cellStyle name="20% - Accent1 2 2 2 2 3 2 2" xfId="21503"/>
    <cellStyle name="20% - Accent1 2 2 2 2 3 3" xfId="19385"/>
    <cellStyle name="20% - Accent1 2 2 2 2 4" xfId="16864"/>
    <cellStyle name="20% - Accent1 2 2 2 2 4 2" xfId="22672"/>
    <cellStyle name="20% - Accent1 2 2 2 2 5" xfId="9527"/>
    <cellStyle name="20% - Accent1 2 2 2 2 5 2" xfId="20553"/>
    <cellStyle name="20% - Accent1 2 2 2 2 6" xfId="18216"/>
    <cellStyle name="20% - Accent1 2 2 2 3" xfId="1345"/>
    <cellStyle name="20% - Accent1 2 2 2 3 2" xfId="2075"/>
    <cellStyle name="20% - Accent1 2 2 2 3 2 2" xfId="8552"/>
    <cellStyle name="20% - Accent1 2 2 2 3 2 2 2" xfId="17594"/>
    <cellStyle name="20% - Accent1 2 2 2 3 2 2 2 2" xfId="23402"/>
    <cellStyle name="20% - Accent1 2 2 2 3 2 2 3" xfId="20115"/>
    <cellStyle name="20% - Accent1 2 2 2 3 2 3" xfId="11525"/>
    <cellStyle name="20% - Accent1 2 2 2 3 2 3 2" xfId="22233"/>
    <cellStyle name="20% - Accent1 2 2 2 3 2 4" xfId="18946"/>
    <cellStyle name="20% - Accent1 2 2 2 3 3" xfId="7908"/>
    <cellStyle name="20% - Accent1 2 2 2 3 3 2" xfId="10913"/>
    <cellStyle name="20% - Accent1 2 2 2 3 3 2 2" xfId="21649"/>
    <cellStyle name="20% - Accent1 2 2 2 3 3 3" xfId="19531"/>
    <cellStyle name="20% - Accent1 2 2 2 3 4" xfId="17010"/>
    <cellStyle name="20% - Accent1 2 2 2 3 4 2" xfId="22818"/>
    <cellStyle name="20% - Accent1 2 2 2 3 5" xfId="9673"/>
    <cellStyle name="20% - Accent1 2 2 2 3 5 2" xfId="20699"/>
    <cellStyle name="20% - Accent1 2 2 2 3 6" xfId="18362"/>
    <cellStyle name="20% - Accent1 2 2 2 4" xfId="1559"/>
    <cellStyle name="20% - Accent1 2 2 2 4 2" xfId="8090"/>
    <cellStyle name="20% - Accent1 2 2 2 4 2 2" xfId="11103"/>
    <cellStyle name="20% - Accent1 2 2 2 4 2 2 2" xfId="21831"/>
    <cellStyle name="20% - Accent1 2 2 2 4 2 3" xfId="19713"/>
    <cellStyle name="20% - Accent1 2 2 2 4 3" xfId="17192"/>
    <cellStyle name="20% - Accent1 2 2 2 4 3 2" xfId="23000"/>
    <cellStyle name="20% - Accent1 2 2 2 4 4" xfId="9855"/>
    <cellStyle name="20% - Accent1 2 2 2 4 4 2" xfId="20881"/>
    <cellStyle name="20% - Accent1 2 2 2 4 5" xfId="18544"/>
    <cellStyle name="20% - Accent1 2 2 2 5" xfId="1774"/>
    <cellStyle name="20% - Accent1 2 2 2 5 2" xfId="8272"/>
    <cellStyle name="20% - Accent1 2 2 2 5 2 2" xfId="11298"/>
    <cellStyle name="20% - Accent1 2 2 2 5 2 2 2" xfId="22013"/>
    <cellStyle name="20% - Accent1 2 2 2 5 2 3" xfId="19895"/>
    <cellStyle name="20% - Accent1 2 2 2 5 3" xfId="17374"/>
    <cellStyle name="20% - Accent1 2 2 2 5 3 2" xfId="23182"/>
    <cellStyle name="20% - Accent1 2 2 2 5 4" xfId="9453"/>
    <cellStyle name="20% - Accent1 2 2 2 5 4 2" xfId="20479"/>
    <cellStyle name="20% - Accent1 2 2 2 5 5" xfId="18726"/>
    <cellStyle name="20% - Accent1 2 2 2 6" xfId="1048"/>
    <cellStyle name="20% - Accent1 2 2 2 6 2" xfId="7676"/>
    <cellStyle name="20% - Accent1 2 2 2 6 2 2" xfId="16790"/>
    <cellStyle name="20% - Accent1 2 2 2 6 2 2 2" xfId="22598"/>
    <cellStyle name="20% - Accent1 2 2 2 6 2 3" xfId="19311"/>
    <cellStyle name="20% - Accent1 2 2 2 6 3" xfId="10666"/>
    <cellStyle name="20% - Accent1 2 2 2 6 3 2" xfId="21429"/>
    <cellStyle name="20% - Accent1 2 2 2 6 4" xfId="18142"/>
    <cellStyle name="20% - Accent1 2 2 2 7" xfId="3471"/>
    <cellStyle name="20% - Accent1 2 2 2 7 2" xfId="10506"/>
    <cellStyle name="20% - Accent1 2 2 2 7 2 2" xfId="21283"/>
    <cellStyle name="20% - Accent1 2 2 2 7 3" xfId="17996"/>
    <cellStyle name="20% - Accent1 2 2 2 8" xfId="7451"/>
    <cellStyle name="20% - Accent1 2 2 2 8 2" xfId="10121"/>
    <cellStyle name="20% - Accent1 2 2 2 8 2 2" xfId="21100"/>
    <cellStyle name="20% - Accent1 2 2 2 8 3" xfId="19165"/>
    <cellStyle name="20% - Accent1 2 2 2 9" xfId="16644"/>
    <cellStyle name="20% - Accent1 2 2 2 9 2" xfId="22452"/>
    <cellStyle name="20% - Accent1 2 2 3" xfId="617"/>
    <cellStyle name="20% - Accent1 2 2 3 10" xfId="17849"/>
    <cellStyle name="20% - Accent1 2 2 3 11" xfId="858"/>
    <cellStyle name="20% - Accent1 2 2 3 2" xfId="1403"/>
    <cellStyle name="20% - Accent1 2 2 3 2 2" xfId="2111"/>
    <cellStyle name="20% - Accent1 2 2 3 2 2 2" xfId="8588"/>
    <cellStyle name="20% - Accent1 2 2 3 2 2 2 2" xfId="17630"/>
    <cellStyle name="20% - Accent1 2 2 3 2 2 2 2 2" xfId="23438"/>
    <cellStyle name="20% - Accent1 2 2 3 2 2 2 3" xfId="20151"/>
    <cellStyle name="20% - Accent1 2 2 3 2 2 3" xfId="11561"/>
    <cellStyle name="20% - Accent1 2 2 3 2 2 3 2" xfId="22269"/>
    <cellStyle name="20% - Accent1 2 2 3 2 2 4" xfId="18982"/>
    <cellStyle name="20% - Accent1 2 2 3 2 3" xfId="7944"/>
    <cellStyle name="20% - Accent1 2 2 3 2 3 2" xfId="10955"/>
    <cellStyle name="20% - Accent1 2 2 3 2 3 2 2" xfId="21685"/>
    <cellStyle name="20% - Accent1 2 2 3 2 3 3" xfId="19567"/>
    <cellStyle name="20% - Accent1 2 2 3 2 4" xfId="17046"/>
    <cellStyle name="20% - Accent1 2 2 3 2 4 2" xfId="22854"/>
    <cellStyle name="20% - Accent1 2 2 3 2 5" xfId="9709"/>
    <cellStyle name="20% - Accent1 2 2 3 2 5 2" xfId="20735"/>
    <cellStyle name="20% - Accent1 2 2 3 2 6" xfId="18398"/>
    <cellStyle name="20% - Accent1 2 2 3 3" xfId="1595"/>
    <cellStyle name="20% - Accent1 2 2 3 3 2" xfId="8126"/>
    <cellStyle name="20% - Accent1 2 2 3 3 2 2" xfId="11139"/>
    <cellStyle name="20% - Accent1 2 2 3 3 2 2 2" xfId="21867"/>
    <cellStyle name="20% - Accent1 2 2 3 3 2 3" xfId="19749"/>
    <cellStyle name="20% - Accent1 2 2 3 3 3" xfId="17228"/>
    <cellStyle name="20% - Accent1 2 2 3 3 3 2" xfId="23036"/>
    <cellStyle name="20% - Accent1 2 2 3 3 4" xfId="9891"/>
    <cellStyle name="20% - Accent1 2 2 3 3 4 2" xfId="20917"/>
    <cellStyle name="20% - Accent1 2 2 3 3 5" xfId="18580"/>
    <cellStyle name="20% - Accent1 2 2 3 4" xfId="1904"/>
    <cellStyle name="20% - Accent1 2 2 3 4 2" xfId="8386"/>
    <cellStyle name="20% - Accent1 2 2 3 4 2 2" xfId="11413"/>
    <cellStyle name="20% - Accent1 2 2 3 4 2 2 2" xfId="22123"/>
    <cellStyle name="20% - Accent1 2 2 3 4 2 3" xfId="20005"/>
    <cellStyle name="20% - Accent1 2 2 3 4 3" xfId="17484"/>
    <cellStyle name="20% - Accent1 2 2 3 4 3 2" xfId="23292"/>
    <cellStyle name="20% - Accent1 2 2 3 4 4" xfId="9563"/>
    <cellStyle name="20% - Accent1 2 2 3 4 4 2" xfId="20589"/>
    <cellStyle name="20% - Accent1 2 2 3 4 5" xfId="18836"/>
    <cellStyle name="20% - Accent1 2 2 3 5" xfId="1164"/>
    <cellStyle name="20% - Accent1 2 2 3 5 2" xfId="7792"/>
    <cellStyle name="20% - Accent1 2 2 3 5 2 2" xfId="16900"/>
    <cellStyle name="20% - Accent1 2 2 3 5 2 2 2" xfId="22708"/>
    <cellStyle name="20% - Accent1 2 2 3 5 2 3" xfId="19421"/>
    <cellStyle name="20% - Accent1 2 2 3 5 3" xfId="10776"/>
    <cellStyle name="20% - Accent1 2 2 3 5 3 2" xfId="21539"/>
    <cellStyle name="20% - Accent1 2 2 3 5 4" xfId="18252"/>
    <cellStyle name="20% - Accent1 2 2 3 6" xfId="3519"/>
    <cellStyle name="20% - Accent1 2 2 3 6 2" xfId="10553"/>
    <cellStyle name="20% - Accent1 2 2 3 6 2 2" xfId="21319"/>
    <cellStyle name="20% - Accent1 2 2 3 6 3" xfId="18032"/>
    <cellStyle name="20% - Accent1 2 2 3 7" xfId="7487"/>
    <cellStyle name="20% - Accent1 2 2 3 7 2" xfId="10162"/>
    <cellStyle name="20% - Accent1 2 2 3 7 2 2" xfId="21136"/>
    <cellStyle name="20% - Accent1 2 2 3 7 3" xfId="19201"/>
    <cellStyle name="20% - Accent1 2 2 3 8" xfId="16680"/>
    <cellStyle name="20% - Accent1 2 2 3 8 2" xfId="22488"/>
    <cellStyle name="20% - Accent1 2 2 3 9" xfId="9307"/>
    <cellStyle name="20% - Accent1 2 2 3 9 2" xfId="20333"/>
    <cellStyle name="20% - Accent1 2 2 4" xfId="658"/>
    <cellStyle name="20% - Accent1 2 2 4 10" xfId="17885"/>
    <cellStyle name="20% - Accent1 2 2 4 11" xfId="894"/>
    <cellStyle name="20% - Accent1 2 2 4 2" xfId="1444"/>
    <cellStyle name="20% - Accent1 2 2 4 2 2" xfId="2147"/>
    <cellStyle name="20% - Accent1 2 2 4 2 2 2" xfId="8624"/>
    <cellStyle name="20% - Accent1 2 2 4 2 2 2 2" xfId="17666"/>
    <cellStyle name="20% - Accent1 2 2 4 2 2 2 2 2" xfId="23474"/>
    <cellStyle name="20% - Accent1 2 2 4 2 2 2 3" xfId="20187"/>
    <cellStyle name="20% - Accent1 2 2 4 2 2 3" xfId="11597"/>
    <cellStyle name="20% - Accent1 2 2 4 2 2 3 2" xfId="22305"/>
    <cellStyle name="20% - Accent1 2 2 4 2 2 4" xfId="19018"/>
    <cellStyle name="20% - Accent1 2 2 4 2 3" xfId="7980"/>
    <cellStyle name="20% - Accent1 2 2 4 2 3 2" xfId="10992"/>
    <cellStyle name="20% - Accent1 2 2 4 2 3 2 2" xfId="21721"/>
    <cellStyle name="20% - Accent1 2 2 4 2 3 3" xfId="19603"/>
    <cellStyle name="20% - Accent1 2 2 4 2 4" xfId="17082"/>
    <cellStyle name="20% - Accent1 2 2 4 2 4 2" xfId="22890"/>
    <cellStyle name="20% - Accent1 2 2 4 2 5" xfId="9745"/>
    <cellStyle name="20% - Accent1 2 2 4 2 5 2" xfId="20771"/>
    <cellStyle name="20% - Accent1 2 2 4 2 6" xfId="18434"/>
    <cellStyle name="20% - Accent1 2 2 4 3" xfId="1631"/>
    <cellStyle name="20% - Accent1 2 2 4 3 2" xfId="8162"/>
    <cellStyle name="20% - Accent1 2 2 4 3 2 2" xfId="11175"/>
    <cellStyle name="20% - Accent1 2 2 4 3 2 2 2" xfId="21903"/>
    <cellStyle name="20% - Accent1 2 2 4 3 2 3" xfId="19785"/>
    <cellStyle name="20% - Accent1 2 2 4 3 3" xfId="17264"/>
    <cellStyle name="20% - Accent1 2 2 4 3 3 2" xfId="23072"/>
    <cellStyle name="20% - Accent1 2 2 4 3 4" xfId="9927"/>
    <cellStyle name="20% - Accent1 2 2 4 3 4 2" xfId="20953"/>
    <cellStyle name="20% - Accent1 2 2 4 3 5" xfId="18616"/>
    <cellStyle name="20% - Accent1 2 2 4 4" xfId="1945"/>
    <cellStyle name="20% - Accent1 2 2 4 4 2" xfId="8422"/>
    <cellStyle name="20% - Accent1 2 2 4 4 2 2" xfId="11451"/>
    <cellStyle name="20% - Accent1 2 2 4 4 2 2 2" xfId="22159"/>
    <cellStyle name="20% - Accent1 2 2 4 4 2 3" xfId="20041"/>
    <cellStyle name="20% - Accent1 2 2 4 4 3" xfId="17520"/>
    <cellStyle name="20% - Accent1 2 2 4 4 3 2" xfId="23328"/>
    <cellStyle name="20% - Accent1 2 2 4 4 4" xfId="9599"/>
    <cellStyle name="20% - Accent1 2 2 4 4 4 2" xfId="20625"/>
    <cellStyle name="20% - Accent1 2 2 4 4 5" xfId="18872"/>
    <cellStyle name="20% - Accent1 2 2 4 5" xfId="1202"/>
    <cellStyle name="20% - Accent1 2 2 4 5 2" xfId="7830"/>
    <cellStyle name="20% - Accent1 2 2 4 5 2 2" xfId="16936"/>
    <cellStyle name="20% - Accent1 2 2 4 5 2 2 2" xfId="22744"/>
    <cellStyle name="20% - Accent1 2 2 4 5 2 3" xfId="19457"/>
    <cellStyle name="20% - Accent1 2 2 4 5 3" xfId="10812"/>
    <cellStyle name="20% - Accent1 2 2 4 5 3 2" xfId="21575"/>
    <cellStyle name="20% - Accent1 2 2 4 5 4" xfId="18288"/>
    <cellStyle name="20% - Accent1 2 2 4 6" xfId="3558"/>
    <cellStyle name="20% - Accent1 2 2 4 6 2" xfId="10592"/>
    <cellStyle name="20% - Accent1 2 2 4 6 2 2" xfId="21355"/>
    <cellStyle name="20% - Accent1 2 2 4 6 3" xfId="18068"/>
    <cellStyle name="20% - Accent1 2 2 4 7" xfId="7523"/>
    <cellStyle name="20% - Accent1 2 2 4 7 2" xfId="10199"/>
    <cellStyle name="20% - Accent1 2 2 4 7 2 2" xfId="21172"/>
    <cellStyle name="20% - Accent1 2 2 4 7 3" xfId="19237"/>
    <cellStyle name="20% - Accent1 2 2 4 8" xfId="16716"/>
    <cellStyle name="20% - Accent1 2 2 4 8 2" xfId="22524"/>
    <cellStyle name="20% - Accent1 2 2 4 9" xfId="9343"/>
    <cellStyle name="20% - Accent1 2 2 4 9 2" xfId="20369"/>
    <cellStyle name="20% - Accent1 2 2 5" xfId="522"/>
    <cellStyle name="20% - Accent1 2 2 5 10" xfId="17776"/>
    <cellStyle name="20% - Accent1 2 2 5 11" xfId="755"/>
    <cellStyle name="20% - Accent1 2 2 5 2" xfId="1485"/>
    <cellStyle name="20% - Accent1 2 2 5 2 2" xfId="2183"/>
    <cellStyle name="20% - Accent1 2 2 5 2 2 2" xfId="8660"/>
    <cellStyle name="20% - Accent1 2 2 5 2 2 2 2" xfId="17702"/>
    <cellStyle name="20% - Accent1 2 2 5 2 2 2 2 2" xfId="23510"/>
    <cellStyle name="20% - Accent1 2 2 5 2 2 2 3" xfId="20223"/>
    <cellStyle name="20% - Accent1 2 2 5 2 2 3" xfId="11633"/>
    <cellStyle name="20% - Accent1 2 2 5 2 2 3 2" xfId="22341"/>
    <cellStyle name="20% - Accent1 2 2 5 2 2 4" xfId="19054"/>
    <cellStyle name="20% - Accent1 2 2 5 2 3" xfId="8016"/>
    <cellStyle name="20% - Accent1 2 2 5 2 3 2" xfId="11029"/>
    <cellStyle name="20% - Accent1 2 2 5 2 3 2 2" xfId="21757"/>
    <cellStyle name="20% - Accent1 2 2 5 2 3 3" xfId="19639"/>
    <cellStyle name="20% - Accent1 2 2 5 2 4" xfId="17118"/>
    <cellStyle name="20% - Accent1 2 2 5 2 4 2" xfId="22926"/>
    <cellStyle name="20% - Accent1 2 2 5 2 5" xfId="9781"/>
    <cellStyle name="20% - Accent1 2 2 5 2 5 2" xfId="20807"/>
    <cellStyle name="20% - Accent1 2 2 5 2 6" xfId="18470"/>
    <cellStyle name="20% - Accent1 2 2 5 3" xfId="1667"/>
    <cellStyle name="20% - Accent1 2 2 5 3 2" xfId="8198"/>
    <cellStyle name="20% - Accent1 2 2 5 3 2 2" xfId="11211"/>
    <cellStyle name="20% - Accent1 2 2 5 3 2 2 2" xfId="21939"/>
    <cellStyle name="20% - Accent1 2 2 5 3 2 3" xfId="19821"/>
    <cellStyle name="20% - Accent1 2 2 5 3 3" xfId="17300"/>
    <cellStyle name="20% - Accent1 2 2 5 3 3 2" xfId="23108"/>
    <cellStyle name="20% - Accent1 2 2 5 3 4" xfId="9963"/>
    <cellStyle name="20% - Accent1 2 2 5 3 4 2" xfId="20989"/>
    <cellStyle name="20% - Accent1 2 2 5 3 5" xfId="18652"/>
    <cellStyle name="20% - Accent1 2 2 5 4" xfId="1815"/>
    <cellStyle name="20% - Accent1 2 2 5 4 2" xfId="8313"/>
    <cellStyle name="20% - Accent1 2 2 5 4 2 2" xfId="11335"/>
    <cellStyle name="20% - Accent1 2 2 5 4 2 2 2" xfId="22050"/>
    <cellStyle name="20% - Accent1 2 2 5 4 2 3" xfId="19932"/>
    <cellStyle name="20% - Accent1 2 2 5 4 3" xfId="17411"/>
    <cellStyle name="20% - Accent1 2 2 5 4 3 2" xfId="23219"/>
    <cellStyle name="20% - Accent1 2 2 5 4 4" xfId="9490"/>
    <cellStyle name="20% - Accent1 2 2 5 4 4 2" xfId="20516"/>
    <cellStyle name="20% - Accent1 2 2 5 4 5" xfId="18763"/>
    <cellStyle name="20% - Accent1 2 2 5 5" xfId="1086"/>
    <cellStyle name="20% - Accent1 2 2 5 5 2" xfId="7714"/>
    <cellStyle name="20% - Accent1 2 2 5 5 2 2" xfId="16827"/>
    <cellStyle name="20% - Accent1 2 2 5 5 2 2 2" xfId="22635"/>
    <cellStyle name="20% - Accent1 2 2 5 5 2 3" xfId="19348"/>
    <cellStyle name="20% - Accent1 2 2 5 5 3" xfId="10703"/>
    <cellStyle name="20% - Accent1 2 2 5 5 3 2" xfId="21466"/>
    <cellStyle name="20% - Accent1 2 2 5 5 4" xfId="18179"/>
    <cellStyle name="20% - Accent1 2 2 5 6" xfId="3415"/>
    <cellStyle name="20% - Accent1 2 2 5 6 2" xfId="10451"/>
    <cellStyle name="20% - Accent1 2 2 5 6 2 2" xfId="21246"/>
    <cellStyle name="20% - Accent1 2 2 5 6 3" xfId="17959"/>
    <cellStyle name="20% - Accent1 2 2 5 7" xfId="7414"/>
    <cellStyle name="20% - Accent1 2 2 5 7 2" xfId="10084"/>
    <cellStyle name="20% - Accent1 2 2 5 7 2 2" xfId="21063"/>
    <cellStyle name="20% - Accent1 2 2 5 7 3" xfId="19128"/>
    <cellStyle name="20% - Accent1 2 2 5 8" xfId="16607"/>
    <cellStyle name="20% - Accent1 2 2 5 8 2" xfId="22415"/>
    <cellStyle name="20% - Accent1 2 2 5 9" xfId="9379"/>
    <cellStyle name="20% - Accent1 2 2 5 9 2" xfId="20405"/>
    <cellStyle name="20% - Accent1 2 2 6" xfId="1279"/>
    <cellStyle name="20% - Accent1 2 2 6 2" xfId="2038"/>
    <cellStyle name="20% - Accent1 2 2 6 2 2" xfId="8515"/>
    <cellStyle name="20% - Accent1 2 2 6 2 2 2" xfId="17557"/>
    <cellStyle name="20% - Accent1 2 2 6 2 2 2 2" xfId="23365"/>
    <cellStyle name="20% - Accent1 2 2 6 2 2 3" xfId="20078"/>
    <cellStyle name="20% - Accent1 2 2 6 2 3" xfId="11488"/>
    <cellStyle name="20% - Accent1 2 2 6 2 3 2" xfId="22196"/>
    <cellStyle name="20% - Accent1 2 2 6 2 4" xfId="18909"/>
    <cellStyle name="20% - Accent1 2 2 6 3" xfId="7871"/>
    <cellStyle name="20% - Accent1 2 2 6 3 2" xfId="10869"/>
    <cellStyle name="20% - Accent1 2 2 6 3 2 2" xfId="21612"/>
    <cellStyle name="20% - Accent1 2 2 6 3 3" xfId="19494"/>
    <cellStyle name="20% - Accent1 2 2 6 4" xfId="16973"/>
    <cellStyle name="20% - Accent1 2 2 6 4 2" xfId="22781"/>
    <cellStyle name="20% - Accent1 2 2 6 5" xfId="9636"/>
    <cellStyle name="20% - Accent1 2 2 6 5 2" xfId="20662"/>
    <cellStyle name="20% - Accent1 2 2 6 6" xfId="18325"/>
    <cellStyle name="20% - Accent1 2 2 7" xfId="1522"/>
    <cellStyle name="20% - Accent1 2 2 7 2" xfId="8053"/>
    <cellStyle name="20% - Accent1 2 2 7 2 2" xfId="11066"/>
    <cellStyle name="20% - Accent1 2 2 7 2 2 2" xfId="21794"/>
    <cellStyle name="20% - Accent1 2 2 7 2 3" xfId="19676"/>
    <cellStyle name="20% - Accent1 2 2 7 3" xfId="17155"/>
    <cellStyle name="20% - Accent1 2 2 7 3 2" xfId="22963"/>
    <cellStyle name="20% - Accent1 2 2 7 4" xfId="9818"/>
    <cellStyle name="20% - Accent1 2 2 7 4 2" xfId="20844"/>
    <cellStyle name="20% - Accent1 2 2 7 5" xfId="18507"/>
    <cellStyle name="20% - Accent1 2 2 8" xfId="1708"/>
    <cellStyle name="20% - Accent1 2 2 8 2" xfId="8235"/>
    <cellStyle name="20% - Accent1 2 2 8 2 2" xfId="11250"/>
    <cellStyle name="20% - Accent1 2 2 8 2 2 2" xfId="21976"/>
    <cellStyle name="20% - Accent1 2 2 8 2 3" xfId="19858"/>
    <cellStyle name="20% - Accent1 2 2 8 3" xfId="17337"/>
    <cellStyle name="20% - Accent1 2 2 8 3 2" xfId="23145"/>
    <cellStyle name="20% - Accent1 2 2 8 4" xfId="9416"/>
    <cellStyle name="20% - Accent1 2 2 8 4 2" xfId="20442"/>
    <cellStyle name="20% - Accent1 2 2 8 5" xfId="18689"/>
    <cellStyle name="20% - Accent1 2 2 9" xfId="1002"/>
    <cellStyle name="20% - Accent1 2 2 9 2" xfId="7630"/>
    <cellStyle name="20% - Accent1 2 2 9 2 2" xfId="16753"/>
    <cellStyle name="20% - Accent1 2 2 9 2 2 2" xfId="22561"/>
    <cellStyle name="20% - Accent1 2 2 9 2 3" xfId="19274"/>
    <cellStyle name="20% - Accent1 2 2 9 3" xfId="10629"/>
    <cellStyle name="20% - Accent1 2 2 9 3 2" xfId="21392"/>
    <cellStyle name="20% - Accent1 2 2 9 4" xfId="18105"/>
    <cellStyle name="20% - Accent1 2 3" xfId="541"/>
    <cellStyle name="20% - Accent1 2 3 10" xfId="9253"/>
    <cellStyle name="20% - Accent1 2 3 10 2" xfId="20279"/>
    <cellStyle name="20% - Accent1 2 3 11" xfId="17795"/>
    <cellStyle name="20% - Accent1 2 3 12" xfId="803"/>
    <cellStyle name="20% - Accent1 2 3 2" xfId="1105"/>
    <cellStyle name="20% - Accent1 2 3 2 2" xfId="1834"/>
    <cellStyle name="20% - Accent1 2 3 2 2 2" xfId="8332"/>
    <cellStyle name="20% - Accent1 2 3 2 2 2 2" xfId="17430"/>
    <cellStyle name="20% - Accent1 2 3 2 2 2 2 2" xfId="23238"/>
    <cellStyle name="20% - Accent1 2 3 2 2 2 3" xfId="19951"/>
    <cellStyle name="20% - Accent1 2 3 2 2 3" xfId="11354"/>
    <cellStyle name="20% - Accent1 2 3 2 2 3 2" xfId="22069"/>
    <cellStyle name="20% - Accent1 2 3 2 2 4" xfId="18782"/>
    <cellStyle name="20% - Accent1 2 3 2 3" xfId="7733"/>
    <cellStyle name="20% - Accent1 2 3 2 3 2" xfId="10722"/>
    <cellStyle name="20% - Accent1 2 3 2 3 2 2" xfId="21485"/>
    <cellStyle name="20% - Accent1 2 3 2 3 3" xfId="19367"/>
    <cellStyle name="20% - Accent1 2 3 2 4" xfId="16846"/>
    <cellStyle name="20% - Accent1 2 3 2 4 2" xfId="22654"/>
    <cellStyle name="20% - Accent1 2 3 2 5" xfId="9509"/>
    <cellStyle name="20% - Accent1 2 3 2 5 2" xfId="20535"/>
    <cellStyle name="20% - Accent1 2 3 2 6" xfId="18198"/>
    <cellStyle name="20% - Accent1 2 3 3" xfId="1327"/>
    <cellStyle name="20% - Accent1 2 3 3 2" xfId="2057"/>
    <cellStyle name="20% - Accent1 2 3 3 2 2" xfId="8534"/>
    <cellStyle name="20% - Accent1 2 3 3 2 2 2" xfId="17576"/>
    <cellStyle name="20% - Accent1 2 3 3 2 2 2 2" xfId="23384"/>
    <cellStyle name="20% - Accent1 2 3 3 2 2 3" xfId="20097"/>
    <cellStyle name="20% - Accent1 2 3 3 2 3" xfId="11507"/>
    <cellStyle name="20% - Accent1 2 3 3 2 3 2" xfId="22215"/>
    <cellStyle name="20% - Accent1 2 3 3 2 4" xfId="18928"/>
    <cellStyle name="20% - Accent1 2 3 3 3" xfId="7890"/>
    <cellStyle name="20% - Accent1 2 3 3 3 2" xfId="10895"/>
    <cellStyle name="20% - Accent1 2 3 3 3 2 2" xfId="21631"/>
    <cellStyle name="20% - Accent1 2 3 3 3 3" xfId="19513"/>
    <cellStyle name="20% - Accent1 2 3 3 4" xfId="16992"/>
    <cellStyle name="20% - Accent1 2 3 3 4 2" xfId="22800"/>
    <cellStyle name="20% - Accent1 2 3 3 5" xfId="9655"/>
    <cellStyle name="20% - Accent1 2 3 3 5 2" xfId="20681"/>
    <cellStyle name="20% - Accent1 2 3 3 6" xfId="18344"/>
    <cellStyle name="20% - Accent1 2 3 4" xfId="1541"/>
    <cellStyle name="20% - Accent1 2 3 4 2" xfId="8072"/>
    <cellStyle name="20% - Accent1 2 3 4 2 2" xfId="11085"/>
    <cellStyle name="20% - Accent1 2 3 4 2 2 2" xfId="21813"/>
    <cellStyle name="20% - Accent1 2 3 4 2 3" xfId="19695"/>
    <cellStyle name="20% - Accent1 2 3 4 3" xfId="17174"/>
    <cellStyle name="20% - Accent1 2 3 4 3 2" xfId="22982"/>
    <cellStyle name="20% - Accent1 2 3 4 4" xfId="9837"/>
    <cellStyle name="20% - Accent1 2 3 4 4 2" xfId="20863"/>
    <cellStyle name="20% - Accent1 2 3 4 5" xfId="18526"/>
    <cellStyle name="20% - Accent1 2 3 5" xfId="1756"/>
    <cellStyle name="20% - Accent1 2 3 5 2" xfId="8254"/>
    <cellStyle name="20% - Accent1 2 3 5 2 2" xfId="11280"/>
    <cellStyle name="20% - Accent1 2 3 5 2 2 2" xfId="21995"/>
    <cellStyle name="20% - Accent1 2 3 5 2 3" xfId="19877"/>
    <cellStyle name="20% - Accent1 2 3 5 3" xfId="17356"/>
    <cellStyle name="20% - Accent1 2 3 5 3 2" xfId="23164"/>
    <cellStyle name="20% - Accent1 2 3 5 4" xfId="9435"/>
    <cellStyle name="20% - Accent1 2 3 5 4 2" xfId="20461"/>
    <cellStyle name="20% - Accent1 2 3 5 5" xfId="18708"/>
    <cellStyle name="20% - Accent1 2 3 6" xfId="1030"/>
    <cellStyle name="20% - Accent1 2 3 6 2" xfId="7658"/>
    <cellStyle name="20% - Accent1 2 3 6 2 2" xfId="16772"/>
    <cellStyle name="20% - Accent1 2 3 6 2 2 2" xfId="22580"/>
    <cellStyle name="20% - Accent1 2 3 6 2 3" xfId="19293"/>
    <cellStyle name="20% - Accent1 2 3 6 3" xfId="10648"/>
    <cellStyle name="20% - Accent1 2 3 6 3 2" xfId="21411"/>
    <cellStyle name="20% - Accent1 2 3 6 4" xfId="18124"/>
    <cellStyle name="20% - Accent1 2 3 7" xfId="3453"/>
    <cellStyle name="20% - Accent1 2 3 7 2" xfId="10488"/>
    <cellStyle name="20% - Accent1 2 3 7 2 2" xfId="21265"/>
    <cellStyle name="20% - Accent1 2 3 7 3" xfId="17978"/>
    <cellStyle name="20% - Accent1 2 3 8" xfId="7433"/>
    <cellStyle name="20% - Accent1 2 3 8 2" xfId="10103"/>
    <cellStyle name="20% - Accent1 2 3 8 2 2" xfId="21082"/>
    <cellStyle name="20% - Accent1 2 3 8 3" xfId="19147"/>
    <cellStyle name="20% - Accent1 2 3 9" xfId="16626"/>
    <cellStyle name="20% - Accent1 2 3 9 2" xfId="22434"/>
    <cellStyle name="20% - Accent1 2 4" xfId="581"/>
    <cellStyle name="20% - Accent1 2 4 10" xfId="17831"/>
    <cellStyle name="20% - Accent1 2 4 11" xfId="839"/>
    <cellStyle name="20% - Accent1 2 4 2" xfId="1367"/>
    <cellStyle name="20% - Accent1 2 4 2 2" xfId="2093"/>
    <cellStyle name="20% - Accent1 2 4 2 2 2" xfId="8570"/>
    <cellStyle name="20% - Accent1 2 4 2 2 2 2" xfId="17612"/>
    <cellStyle name="20% - Accent1 2 4 2 2 2 2 2" xfId="23420"/>
    <cellStyle name="20% - Accent1 2 4 2 2 2 3" xfId="20133"/>
    <cellStyle name="20% - Accent1 2 4 2 2 3" xfId="11543"/>
    <cellStyle name="20% - Accent1 2 4 2 2 3 2" xfId="22251"/>
    <cellStyle name="20% - Accent1 2 4 2 2 4" xfId="18964"/>
    <cellStyle name="20% - Accent1 2 4 2 3" xfId="7926"/>
    <cellStyle name="20% - Accent1 2 4 2 3 2" xfId="10931"/>
    <cellStyle name="20% - Accent1 2 4 2 3 2 2" xfId="21667"/>
    <cellStyle name="20% - Accent1 2 4 2 3 3" xfId="19549"/>
    <cellStyle name="20% - Accent1 2 4 2 4" xfId="17028"/>
    <cellStyle name="20% - Accent1 2 4 2 4 2" xfId="22836"/>
    <cellStyle name="20% - Accent1 2 4 2 5" xfId="9691"/>
    <cellStyle name="20% - Accent1 2 4 2 5 2" xfId="20717"/>
    <cellStyle name="20% - Accent1 2 4 2 6" xfId="18380"/>
    <cellStyle name="20% - Accent1 2 4 3" xfId="1577"/>
    <cellStyle name="20% - Accent1 2 4 3 2" xfId="8108"/>
    <cellStyle name="20% - Accent1 2 4 3 2 2" xfId="11121"/>
    <cellStyle name="20% - Accent1 2 4 3 2 2 2" xfId="21849"/>
    <cellStyle name="20% - Accent1 2 4 3 2 3" xfId="19731"/>
    <cellStyle name="20% - Accent1 2 4 3 3" xfId="17210"/>
    <cellStyle name="20% - Accent1 2 4 3 3 2" xfId="23018"/>
    <cellStyle name="20% - Accent1 2 4 3 4" xfId="9873"/>
    <cellStyle name="20% - Accent1 2 4 3 4 2" xfId="20899"/>
    <cellStyle name="20% - Accent1 2 4 3 5" xfId="18562"/>
    <cellStyle name="20% - Accent1 2 4 4" xfId="1872"/>
    <cellStyle name="20% - Accent1 2 4 4 2" xfId="8368"/>
    <cellStyle name="20% - Accent1 2 4 4 2 2" xfId="11390"/>
    <cellStyle name="20% - Accent1 2 4 4 2 2 2" xfId="22105"/>
    <cellStyle name="20% - Accent1 2 4 4 2 3" xfId="19987"/>
    <cellStyle name="20% - Accent1 2 4 4 3" xfId="17466"/>
    <cellStyle name="20% - Accent1 2 4 4 3 2" xfId="23274"/>
    <cellStyle name="20% - Accent1 2 4 4 4" xfId="9545"/>
    <cellStyle name="20% - Accent1 2 4 4 4 2" xfId="20571"/>
    <cellStyle name="20% - Accent1 2 4 4 5" xfId="18818"/>
    <cellStyle name="20% - Accent1 2 4 5" xfId="1142"/>
    <cellStyle name="20% - Accent1 2 4 5 2" xfId="7770"/>
    <cellStyle name="20% - Accent1 2 4 5 2 2" xfId="16882"/>
    <cellStyle name="20% - Accent1 2 4 5 2 2 2" xfId="22690"/>
    <cellStyle name="20% - Accent1 2 4 5 2 3" xfId="19403"/>
    <cellStyle name="20% - Accent1 2 4 5 3" xfId="10758"/>
    <cellStyle name="20% - Accent1 2 4 5 3 2" xfId="21521"/>
    <cellStyle name="20% - Accent1 2 4 5 4" xfId="18234"/>
    <cellStyle name="20% - Accent1 2 4 6" xfId="3492"/>
    <cellStyle name="20% - Accent1 2 4 6 2" xfId="10527"/>
    <cellStyle name="20% - Accent1 2 4 6 2 2" xfId="21301"/>
    <cellStyle name="20% - Accent1 2 4 6 3" xfId="18014"/>
    <cellStyle name="20% - Accent1 2 4 7" xfId="7469"/>
    <cellStyle name="20% - Accent1 2 4 7 2" xfId="10139"/>
    <cellStyle name="20% - Accent1 2 4 7 2 2" xfId="21118"/>
    <cellStyle name="20% - Accent1 2 4 7 3" xfId="19183"/>
    <cellStyle name="20% - Accent1 2 4 8" xfId="16662"/>
    <cellStyle name="20% - Accent1 2 4 8 2" xfId="22470"/>
    <cellStyle name="20% - Accent1 2 4 9" xfId="9289"/>
    <cellStyle name="20% - Accent1 2 4 9 2" xfId="20315"/>
    <cellStyle name="20% - Accent1 2 5" xfId="635"/>
    <cellStyle name="20% - Accent1 2 5 10" xfId="17867"/>
    <cellStyle name="20% - Accent1 2 5 11" xfId="876"/>
    <cellStyle name="20% - Accent1 2 5 2" xfId="1421"/>
    <cellStyle name="20% - Accent1 2 5 2 2" xfId="2129"/>
    <cellStyle name="20% - Accent1 2 5 2 2 2" xfId="8606"/>
    <cellStyle name="20% - Accent1 2 5 2 2 2 2" xfId="17648"/>
    <cellStyle name="20% - Accent1 2 5 2 2 2 2 2" xfId="23456"/>
    <cellStyle name="20% - Accent1 2 5 2 2 2 3" xfId="20169"/>
    <cellStyle name="20% - Accent1 2 5 2 2 3" xfId="11579"/>
    <cellStyle name="20% - Accent1 2 5 2 2 3 2" xfId="22287"/>
    <cellStyle name="20% - Accent1 2 5 2 2 4" xfId="19000"/>
    <cellStyle name="20% - Accent1 2 5 2 3" xfId="7962"/>
    <cellStyle name="20% - Accent1 2 5 2 3 2" xfId="10973"/>
    <cellStyle name="20% - Accent1 2 5 2 3 2 2" xfId="21703"/>
    <cellStyle name="20% - Accent1 2 5 2 3 3" xfId="19585"/>
    <cellStyle name="20% - Accent1 2 5 2 4" xfId="17064"/>
    <cellStyle name="20% - Accent1 2 5 2 4 2" xfId="22872"/>
    <cellStyle name="20% - Accent1 2 5 2 5" xfId="9727"/>
    <cellStyle name="20% - Accent1 2 5 2 5 2" xfId="20753"/>
    <cellStyle name="20% - Accent1 2 5 2 6" xfId="18416"/>
    <cellStyle name="20% - Accent1 2 5 3" xfId="1613"/>
    <cellStyle name="20% - Accent1 2 5 3 2" xfId="8144"/>
    <cellStyle name="20% - Accent1 2 5 3 2 2" xfId="11157"/>
    <cellStyle name="20% - Accent1 2 5 3 2 2 2" xfId="21885"/>
    <cellStyle name="20% - Accent1 2 5 3 2 3" xfId="19767"/>
    <cellStyle name="20% - Accent1 2 5 3 3" xfId="17246"/>
    <cellStyle name="20% - Accent1 2 5 3 3 2" xfId="23054"/>
    <cellStyle name="20% - Accent1 2 5 3 4" xfId="9909"/>
    <cellStyle name="20% - Accent1 2 5 3 4 2" xfId="20935"/>
    <cellStyle name="20% - Accent1 2 5 3 5" xfId="18598"/>
    <cellStyle name="20% - Accent1 2 5 4" xfId="1922"/>
    <cellStyle name="20% - Accent1 2 5 4 2" xfId="8404"/>
    <cellStyle name="20% - Accent1 2 5 4 2 2" xfId="11431"/>
    <cellStyle name="20% - Accent1 2 5 4 2 2 2" xfId="22141"/>
    <cellStyle name="20% - Accent1 2 5 4 2 3" xfId="20023"/>
    <cellStyle name="20% - Accent1 2 5 4 3" xfId="17502"/>
    <cellStyle name="20% - Accent1 2 5 4 3 2" xfId="23310"/>
    <cellStyle name="20% - Accent1 2 5 4 4" xfId="9581"/>
    <cellStyle name="20% - Accent1 2 5 4 4 2" xfId="20607"/>
    <cellStyle name="20% - Accent1 2 5 4 5" xfId="18854"/>
    <cellStyle name="20% - Accent1 2 5 5" xfId="1182"/>
    <cellStyle name="20% - Accent1 2 5 5 2" xfId="7810"/>
    <cellStyle name="20% - Accent1 2 5 5 2 2" xfId="16918"/>
    <cellStyle name="20% - Accent1 2 5 5 2 2 2" xfId="22726"/>
    <cellStyle name="20% - Accent1 2 5 5 2 3" xfId="19439"/>
    <cellStyle name="20% - Accent1 2 5 5 3" xfId="10794"/>
    <cellStyle name="20% - Accent1 2 5 5 3 2" xfId="21557"/>
    <cellStyle name="20% - Accent1 2 5 5 4" xfId="18270"/>
    <cellStyle name="20% - Accent1 2 5 6" xfId="3537"/>
    <cellStyle name="20% - Accent1 2 5 6 2" xfId="10571"/>
    <cellStyle name="20% - Accent1 2 5 6 2 2" xfId="21337"/>
    <cellStyle name="20% - Accent1 2 5 6 3" xfId="18050"/>
    <cellStyle name="20% - Accent1 2 5 7" xfId="7505"/>
    <cellStyle name="20% - Accent1 2 5 7 2" xfId="10180"/>
    <cellStyle name="20% - Accent1 2 5 7 2 2" xfId="21154"/>
    <cellStyle name="20% - Accent1 2 5 7 3" xfId="19219"/>
    <cellStyle name="20% - Accent1 2 5 8" xfId="16698"/>
    <cellStyle name="20% - Accent1 2 5 8 2" xfId="22506"/>
    <cellStyle name="20% - Accent1 2 5 9" xfId="9325"/>
    <cellStyle name="20% - Accent1 2 5 9 2" xfId="20351"/>
    <cellStyle name="20% - Accent1 2 6" xfId="504"/>
    <cellStyle name="20% - Accent1 2 6 10" xfId="17758"/>
    <cellStyle name="20% - Accent1 2 6 11" xfId="732"/>
    <cellStyle name="20% - Accent1 2 6 2" xfId="1462"/>
    <cellStyle name="20% - Accent1 2 6 2 2" xfId="2165"/>
    <cellStyle name="20% - Accent1 2 6 2 2 2" xfId="8642"/>
    <cellStyle name="20% - Accent1 2 6 2 2 2 2" xfId="17684"/>
    <cellStyle name="20% - Accent1 2 6 2 2 2 2 2" xfId="23492"/>
    <cellStyle name="20% - Accent1 2 6 2 2 2 3" xfId="20205"/>
    <cellStyle name="20% - Accent1 2 6 2 2 3" xfId="11615"/>
    <cellStyle name="20% - Accent1 2 6 2 2 3 2" xfId="22323"/>
    <cellStyle name="20% - Accent1 2 6 2 2 4" xfId="19036"/>
    <cellStyle name="20% - Accent1 2 6 2 3" xfId="7998"/>
    <cellStyle name="20% - Accent1 2 6 2 3 2" xfId="11010"/>
    <cellStyle name="20% - Accent1 2 6 2 3 2 2" xfId="21739"/>
    <cellStyle name="20% - Accent1 2 6 2 3 3" xfId="19621"/>
    <cellStyle name="20% - Accent1 2 6 2 4" xfId="17100"/>
    <cellStyle name="20% - Accent1 2 6 2 4 2" xfId="22908"/>
    <cellStyle name="20% - Accent1 2 6 2 5" xfId="9763"/>
    <cellStyle name="20% - Accent1 2 6 2 5 2" xfId="20789"/>
    <cellStyle name="20% - Accent1 2 6 2 6" xfId="18452"/>
    <cellStyle name="20% - Accent1 2 6 3" xfId="1649"/>
    <cellStyle name="20% - Accent1 2 6 3 2" xfId="8180"/>
    <cellStyle name="20% - Accent1 2 6 3 2 2" xfId="11193"/>
    <cellStyle name="20% - Accent1 2 6 3 2 2 2" xfId="21921"/>
    <cellStyle name="20% - Accent1 2 6 3 2 3" xfId="19803"/>
    <cellStyle name="20% - Accent1 2 6 3 3" xfId="17282"/>
    <cellStyle name="20% - Accent1 2 6 3 3 2" xfId="23090"/>
    <cellStyle name="20% - Accent1 2 6 3 4" xfId="9945"/>
    <cellStyle name="20% - Accent1 2 6 3 4 2" xfId="20971"/>
    <cellStyle name="20% - Accent1 2 6 3 5" xfId="18634"/>
    <cellStyle name="20% - Accent1 2 6 4" xfId="1793"/>
    <cellStyle name="20% - Accent1 2 6 4 2" xfId="8291"/>
    <cellStyle name="20% - Accent1 2 6 4 2 2" xfId="11317"/>
    <cellStyle name="20% - Accent1 2 6 4 2 2 2" xfId="22032"/>
    <cellStyle name="20% - Accent1 2 6 4 2 3" xfId="19914"/>
    <cellStyle name="20% - Accent1 2 6 4 3" xfId="17393"/>
    <cellStyle name="20% - Accent1 2 6 4 3 2" xfId="23201"/>
    <cellStyle name="20% - Accent1 2 6 4 4" xfId="9472"/>
    <cellStyle name="20% - Accent1 2 6 4 4 2" xfId="20498"/>
    <cellStyle name="20% - Accent1 2 6 4 5" xfId="18745"/>
    <cellStyle name="20% - Accent1 2 6 5" xfId="1067"/>
    <cellStyle name="20% - Accent1 2 6 5 2" xfId="7695"/>
    <cellStyle name="20% - Accent1 2 6 5 2 2" xfId="16809"/>
    <cellStyle name="20% - Accent1 2 6 5 2 2 2" xfId="22617"/>
    <cellStyle name="20% - Accent1 2 6 5 2 3" xfId="19330"/>
    <cellStyle name="20% - Accent1 2 6 5 3" xfId="10685"/>
    <cellStyle name="20% - Accent1 2 6 5 3 2" xfId="21448"/>
    <cellStyle name="20% - Accent1 2 6 5 4" xfId="18161"/>
    <cellStyle name="20% - Accent1 2 6 6" xfId="3394"/>
    <cellStyle name="20% - Accent1 2 6 6 2" xfId="10430"/>
    <cellStyle name="20% - Accent1 2 6 6 2 2" xfId="21228"/>
    <cellStyle name="20% - Accent1 2 6 6 3" xfId="17941"/>
    <cellStyle name="20% - Accent1 2 6 7" xfId="7396"/>
    <cellStyle name="20% - Accent1 2 6 7 2" xfId="10062"/>
    <cellStyle name="20% - Accent1 2 6 7 2 2" xfId="21045"/>
    <cellStyle name="20% - Accent1 2 6 7 3" xfId="19110"/>
    <cellStyle name="20% - Accent1 2 6 8" xfId="16589"/>
    <cellStyle name="20% - Accent1 2 6 8 2" xfId="22397"/>
    <cellStyle name="20% - Accent1 2 6 9" xfId="9361"/>
    <cellStyle name="20% - Accent1 2 6 9 2" xfId="20387"/>
    <cellStyle name="20% - Accent1 2 7" xfId="1256"/>
    <cellStyle name="20% - Accent1 2 7 2" xfId="2020"/>
    <cellStyle name="20% - Accent1 2 7 2 2" xfId="8497"/>
    <cellStyle name="20% - Accent1 2 7 2 2 2" xfId="17539"/>
    <cellStyle name="20% - Accent1 2 7 2 2 2 2" xfId="23347"/>
    <cellStyle name="20% - Accent1 2 7 2 2 3" xfId="20060"/>
    <cellStyle name="20% - Accent1 2 7 2 3" xfId="11470"/>
    <cellStyle name="20% - Accent1 2 7 2 3 2" xfId="22178"/>
    <cellStyle name="20% - Accent1 2 7 2 4" xfId="18891"/>
    <cellStyle name="20% - Accent1 2 7 3" xfId="7853"/>
    <cellStyle name="20% - Accent1 2 7 3 2" xfId="10850"/>
    <cellStyle name="20% - Accent1 2 7 3 2 2" xfId="21594"/>
    <cellStyle name="20% - Accent1 2 7 3 3" xfId="19476"/>
    <cellStyle name="20% - Accent1 2 7 4" xfId="16955"/>
    <cellStyle name="20% - Accent1 2 7 4 2" xfId="22763"/>
    <cellStyle name="20% - Accent1 2 7 5" xfId="9618"/>
    <cellStyle name="20% - Accent1 2 7 5 2" xfId="20644"/>
    <cellStyle name="20% - Accent1 2 7 6" xfId="18307"/>
    <cellStyle name="20% - Accent1 2 8" xfId="1504"/>
    <cellStyle name="20% - Accent1 2 8 2" xfId="8035"/>
    <cellStyle name="20% - Accent1 2 8 2 2" xfId="11048"/>
    <cellStyle name="20% - Accent1 2 8 2 2 2" xfId="21776"/>
    <cellStyle name="20% - Accent1 2 8 2 3" xfId="19658"/>
    <cellStyle name="20% - Accent1 2 8 3" xfId="17137"/>
    <cellStyle name="20% - Accent1 2 8 3 2" xfId="22945"/>
    <cellStyle name="20% - Accent1 2 8 4" xfId="9800"/>
    <cellStyle name="20% - Accent1 2 8 4 2" xfId="20826"/>
    <cellStyle name="20% - Accent1 2 8 5" xfId="18489"/>
    <cellStyle name="20% - Accent1 2 9" xfId="1690"/>
    <cellStyle name="20% - Accent1 2 9 2" xfId="8217"/>
    <cellStyle name="20% - Accent1 2 9 2 2" xfId="11232"/>
    <cellStyle name="20% - Accent1 2 9 2 2 2" xfId="21958"/>
    <cellStyle name="20% - Accent1 2 9 2 3" xfId="19840"/>
    <cellStyle name="20% - Accent1 2 9 3" xfId="17319"/>
    <cellStyle name="20% - Accent1 2 9 3 2" xfId="23127"/>
    <cellStyle name="20% - Accent1 2 9 4" xfId="9398"/>
    <cellStyle name="20% - Accent1 2 9 4 2" xfId="20424"/>
    <cellStyle name="20% - Accent1 2 9 5" xfId="18671"/>
    <cellStyle name="20% - Accent1 3" xfId="196"/>
    <cellStyle name="20% - Accent2 2" xfId="197"/>
    <cellStyle name="20% - Accent2 2 10" xfId="923"/>
    <cellStyle name="20% - Accent2 2 10 2" xfId="7551"/>
    <cellStyle name="20% - Accent2 2 10 2 2" xfId="16736"/>
    <cellStyle name="20% - Accent2 2 10 2 2 2" xfId="22544"/>
    <cellStyle name="20% - Accent2 2 10 2 3" xfId="19257"/>
    <cellStyle name="20% - Accent2 2 10 3" xfId="10612"/>
    <cellStyle name="20% - Accent2 2 10 3 2" xfId="21375"/>
    <cellStyle name="20% - Accent2 2 10 4" xfId="18088"/>
    <cellStyle name="20% - Accent2 2 11" xfId="3199"/>
    <cellStyle name="20% - Accent2 2 11 2" xfId="10248"/>
    <cellStyle name="20% - Accent2 2 11 2 2" xfId="21192"/>
    <cellStyle name="20% - Accent2 2 11 3" xfId="17905"/>
    <cellStyle name="20% - Accent2 2 12" xfId="7360"/>
    <cellStyle name="20% - Accent2 2 12 2" xfId="9986"/>
    <cellStyle name="20% - Accent2 2 12 2 2" xfId="21009"/>
    <cellStyle name="20% - Accent2 2 12 3" xfId="19074"/>
    <cellStyle name="20% - Accent2 2 13" xfId="16553"/>
    <cellStyle name="20% - Accent2 2 13 2" xfId="22361"/>
    <cellStyle name="20% - Accent2 2 14" xfId="9217"/>
    <cellStyle name="20% - Accent2 2 14 2" xfId="20243"/>
    <cellStyle name="20% - Accent2 2 15" xfId="17722"/>
    <cellStyle name="20% - Accent2 2 16" xfId="687"/>
    <cellStyle name="20% - Accent2 2 2" xfId="457"/>
    <cellStyle name="20% - Accent2 2 2 10" xfId="3361"/>
    <cellStyle name="20% - Accent2 2 2 10 2" xfId="10397"/>
    <cellStyle name="20% - Accent2 2 2 10 2 2" xfId="21210"/>
    <cellStyle name="20% - Accent2 2 2 10 3" xfId="17923"/>
    <cellStyle name="20% - Accent2 2 2 11" xfId="7378"/>
    <cellStyle name="20% - Accent2 2 2 11 2" xfId="10037"/>
    <cellStyle name="20% - Accent2 2 2 11 2 2" xfId="21027"/>
    <cellStyle name="20% - Accent2 2 2 11 3" xfId="19092"/>
    <cellStyle name="20% - Accent2 2 2 12" xfId="16571"/>
    <cellStyle name="20% - Accent2 2 2 12 2" xfId="22379"/>
    <cellStyle name="20% - Accent2 2 2 13" xfId="9235"/>
    <cellStyle name="20% - Accent2 2 2 13 2" xfId="20261"/>
    <cellStyle name="20% - Accent2 2 2 14" xfId="17740"/>
    <cellStyle name="20% - Accent2 2 2 15" xfId="707"/>
    <cellStyle name="20% - Accent2 2 2 2" xfId="560"/>
    <cellStyle name="20% - Accent2 2 2 2 10" xfId="9272"/>
    <cellStyle name="20% - Accent2 2 2 2 10 2" xfId="20298"/>
    <cellStyle name="20% - Accent2 2 2 2 11" xfId="17814"/>
    <cellStyle name="20% - Accent2 2 2 2 12" xfId="822"/>
    <cellStyle name="20% - Accent2 2 2 2 2" xfId="1124"/>
    <cellStyle name="20% - Accent2 2 2 2 2 2" xfId="1853"/>
    <cellStyle name="20% - Accent2 2 2 2 2 2 2" xfId="8351"/>
    <cellStyle name="20% - Accent2 2 2 2 2 2 2 2" xfId="17449"/>
    <cellStyle name="20% - Accent2 2 2 2 2 2 2 2 2" xfId="23257"/>
    <cellStyle name="20% - Accent2 2 2 2 2 2 2 3" xfId="19970"/>
    <cellStyle name="20% - Accent2 2 2 2 2 2 3" xfId="11373"/>
    <cellStyle name="20% - Accent2 2 2 2 2 2 3 2" xfId="22088"/>
    <cellStyle name="20% - Accent2 2 2 2 2 2 4" xfId="18801"/>
    <cellStyle name="20% - Accent2 2 2 2 2 3" xfId="7752"/>
    <cellStyle name="20% - Accent2 2 2 2 2 3 2" xfId="10741"/>
    <cellStyle name="20% - Accent2 2 2 2 2 3 2 2" xfId="21504"/>
    <cellStyle name="20% - Accent2 2 2 2 2 3 3" xfId="19386"/>
    <cellStyle name="20% - Accent2 2 2 2 2 4" xfId="16865"/>
    <cellStyle name="20% - Accent2 2 2 2 2 4 2" xfId="22673"/>
    <cellStyle name="20% - Accent2 2 2 2 2 5" xfId="9528"/>
    <cellStyle name="20% - Accent2 2 2 2 2 5 2" xfId="20554"/>
    <cellStyle name="20% - Accent2 2 2 2 2 6" xfId="18217"/>
    <cellStyle name="20% - Accent2 2 2 2 3" xfId="1346"/>
    <cellStyle name="20% - Accent2 2 2 2 3 2" xfId="2076"/>
    <cellStyle name="20% - Accent2 2 2 2 3 2 2" xfId="8553"/>
    <cellStyle name="20% - Accent2 2 2 2 3 2 2 2" xfId="17595"/>
    <cellStyle name="20% - Accent2 2 2 2 3 2 2 2 2" xfId="23403"/>
    <cellStyle name="20% - Accent2 2 2 2 3 2 2 3" xfId="20116"/>
    <cellStyle name="20% - Accent2 2 2 2 3 2 3" xfId="11526"/>
    <cellStyle name="20% - Accent2 2 2 2 3 2 3 2" xfId="22234"/>
    <cellStyle name="20% - Accent2 2 2 2 3 2 4" xfId="18947"/>
    <cellStyle name="20% - Accent2 2 2 2 3 3" xfId="7909"/>
    <cellStyle name="20% - Accent2 2 2 2 3 3 2" xfId="10914"/>
    <cellStyle name="20% - Accent2 2 2 2 3 3 2 2" xfId="21650"/>
    <cellStyle name="20% - Accent2 2 2 2 3 3 3" xfId="19532"/>
    <cellStyle name="20% - Accent2 2 2 2 3 4" xfId="17011"/>
    <cellStyle name="20% - Accent2 2 2 2 3 4 2" xfId="22819"/>
    <cellStyle name="20% - Accent2 2 2 2 3 5" xfId="9674"/>
    <cellStyle name="20% - Accent2 2 2 2 3 5 2" xfId="20700"/>
    <cellStyle name="20% - Accent2 2 2 2 3 6" xfId="18363"/>
    <cellStyle name="20% - Accent2 2 2 2 4" xfId="1560"/>
    <cellStyle name="20% - Accent2 2 2 2 4 2" xfId="8091"/>
    <cellStyle name="20% - Accent2 2 2 2 4 2 2" xfId="11104"/>
    <cellStyle name="20% - Accent2 2 2 2 4 2 2 2" xfId="21832"/>
    <cellStyle name="20% - Accent2 2 2 2 4 2 3" xfId="19714"/>
    <cellStyle name="20% - Accent2 2 2 2 4 3" xfId="17193"/>
    <cellStyle name="20% - Accent2 2 2 2 4 3 2" xfId="23001"/>
    <cellStyle name="20% - Accent2 2 2 2 4 4" xfId="9856"/>
    <cellStyle name="20% - Accent2 2 2 2 4 4 2" xfId="20882"/>
    <cellStyle name="20% - Accent2 2 2 2 4 5" xfId="18545"/>
    <cellStyle name="20% - Accent2 2 2 2 5" xfId="1775"/>
    <cellStyle name="20% - Accent2 2 2 2 5 2" xfId="8273"/>
    <cellStyle name="20% - Accent2 2 2 2 5 2 2" xfId="11299"/>
    <cellStyle name="20% - Accent2 2 2 2 5 2 2 2" xfId="22014"/>
    <cellStyle name="20% - Accent2 2 2 2 5 2 3" xfId="19896"/>
    <cellStyle name="20% - Accent2 2 2 2 5 3" xfId="17375"/>
    <cellStyle name="20% - Accent2 2 2 2 5 3 2" xfId="23183"/>
    <cellStyle name="20% - Accent2 2 2 2 5 4" xfId="9454"/>
    <cellStyle name="20% - Accent2 2 2 2 5 4 2" xfId="20480"/>
    <cellStyle name="20% - Accent2 2 2 2 5 5" xfId="18727"/>
    <cellStyle name="20% - Accent2 2 2 2 6" xfId="1049"/>
    <cellStyle name="20% - Accent2 2 2 2 6 2" xfId="7677"/>
    <cellStyle name="20% - Accent2 2 2 2 6 2 2" xfId="16791"/>
    <cellStyle name="20% - Accent2 2 2 2 6 2 2 2" xfId="22599"/>
    <cellStyle name="20% - Accent2 2 2 2 6 2 3" xfId="19312"/>
    <cellStyle name="20% - Accent2 2 2 2 6 3" xfId="10667"/>
    <cellStyle name="20% - Accent2 2 2 2 6 3 2" xfId="21430"/>
    <cellStyle name="20% - Accent2 2 2 2 6 4" xfId="18143"/>
    <cellStyle name="20% - Accent2 2 2 2 7" xfId="3472"/>
    <cellStyle name="20% - Accent2 2 2 2 7 2" xfId="10507"/>
    <cellStyle name="20% - Accent2 2 2 2 7 2 2" xfId="21284"/>
    <cellStyle name="20% - Accent2 2 2 2 7 3" xfId="17997"/>
    <cellStyle name="20% - Accent2 2 2 2 8" xfId="7452"/>
    <cellStyle name="20% - Accent2 2 2 2 8 2" xfId="10122"/>
    <cellStyle name="20% - Accent2 2 2 2 8 2 2" xfId="21101"/>
    <cellStyle name="20% - Accent2 2 2 2 8 3" xfId="19166"/>
    <cellStyle name="20% - Accent2 2 2 2 9" xfId="16645"/>
    <cellStyle name="20% - Accent2 2 2 2 9 2" xfId="22453"/>
    <cellStyle name="20% - Accent2 2 2 3" xfId="618"/>
    <cellStyle name="20% - Accent2 2 2 3 10" xfId="17850"/>
    <cellStyle name="20% - Accent2 2 2 3 11" xfId="859"/>
    <cellStyle name="20% - Accent2 2 2 3 2" xfId="1404"/>
    <cellStyle name="20% - Accent2 2 2 3 2 2" xfId="2112"/>
    <cellStyle name="20% - Accent2 2 2 3 2 2 2" xfId="8589"/>
    <cellStyle name="20% - Accent2 2 2 3 2 2 2 2" xfId="17631"/>
    <cellStyle name="20% - Accent2 2 2 3 2 2 2 2 2" xfId="23439"/>
    <cellStyle name="20% - Accent2 2 2 3 2 2 2 3" xfId="20152"/>
    <cellStyle name="20% - Accent2 2 2 3 2 2 3" xfId="11562"/>
    <cellStyle name="20% - Accent2 2 2 3 2 2 3 2" xfId="22270"/>
    <cellStyle name="20% - Accent2 2 2 3 2 2 4" xfId="18983"/>
    <cellStyle name="20% - Accent2 2 2 3 2 3" xfId="7945"/>
    <cellStyle name="20% - Accent2 2 2 3 2 3 2" xfId="10956"/>
    <cellStyle name="20% - Accent2 2 2 3 2 3 2 2" xfId="21686"/>
    <cellStyle name="20% - Accent2 2 2 3 2 3 3" xfId="19568"/>
    <cellStyle name="20% - Accent2 2 2 3 2 4" xfId="17047"/>
    <cellStyle name="20% - Accent2 2 2 3 2 4 2" xfId="22855"/>
    <cellStyle name="20% - Accent2 2 2 3 2 5" xfId="9710"/>
    <cellStyle name="20% - Accent2 2 2 3 2 5 2" xfId="20736"/>
    <cellStyle name="20% - Accent2 2 2 3 2 6" xfId="18399"/>
    <cellStyle name="20% - Accent2 2 2 3 3" xfId="1596"/>
    <cellStyle name="20% - Accent2 2 2 3 3 2" xfId="8127"/>
    <cellStyle name="20% - Accent2 2 2 3 3 2 2" xfId="11140"/>
    <cellStyle name="20% - Accent2 2 2 3 3 2 2 2" xfId="21868"/>
    <cellStyle name="20% - Accent2 2 2 3 3 2 3" xfId="19750"/>
    <cellStyle name="20% - Accent2 2 2 3 3 3" xfId="17229"/>
    <cellStyle name="20% - Accent2 2 2 3 3 3 2" xfId="23037"/>
    <cellStyle name="20% - Accent2 2 2 3 3 4" xfId="9892"/>
    <cellStyle name="20% - Accent2 2 2 3 3 4 2" xfId="20918"/>
    <cellStyle name="20% - Accent2 2 2 3 3 5" xfId="18581"/>
    <cellStyle name="20% - Accent2 2 2 3 4" xfId="1905"/>
    <cellStyle name="20% - Accent2 2 2 3 4 2" xfId="8387"/>
    <cellStyle name="20% - Accent2 2 2 3 4 2 2" xfId="11414"/>
    <cellStyle name="20% - Accent2 2 2 3 4 2 2 2" xfId="22124"/>
    <cellStyle name="20% - Accent2 2 2 3 4 2 3" xfId="20006"/>
    <cellStyle name="20% - Accent2 2 2 3 4 3" xfId="17485"/>
    <cellStyle name="20% - Accent2 2 2 3 4 3 2" xfId="23293"/>
    <cellStyle name="20% - Accent2 2 2 3 4 4" xfId="9564"/>
    <cellStyle name="20% - Accent2 2 2 3 4 4 2" xfId="20590"/>
    <cellStyle name="20% - Accent2 2 2 3 4 5" xfId="18837"/>
    <cellStyle name="20% - Accent2 2 2 3 5" xfId="1165"/>
    <cellStyle name="20% - Accent2 2 2 3 5 2" xfId="7793"/>
    <cellStyle name="20% - Accent2 2 2 3 5 2 2" xfId="16901"/>
    <cellStyle name="20% - Accent2 2 2 3 5 2 2 2" xfId="22709"/>
    <cellStyle name="20% - Accent2 2 2 3 5 2 3" xfId="19422"/>
    <cellStyle name="20% - Accent2 2 2 3 5 3" xfId="10777"/>
    <cellStyle name="20% - Accent2 2 2 3 5 3 2" xfId="21540"/>
    <cellStyle name="20% - Accent2 2 2 3 5 4" xfId="18253"/>
    <cellStyle name="20% - Accent2 2 2 3 6" xfId="3520"/>
    <cellStyle name="20% - Accent2 2 2 3 6 2" xfId="10554"/>
    <cellStyle name="20% - Accent2 2 2 3 6 2 2" xfId="21320"/>
    <cellStyle name="20% - Accent2 2 2 3 6 3" xfId="18033"/>
    <cellStyle name="20% - Accent2 2 2 3 7" xfId="7488"/>
    <cellStyle name="20% - Accent2 2 2 3 7 2" xfId="10163"/>
    <cellStyle name="20% - Accent2 2 2 3 7 2 2" xfId="21137"/>
    <cellStyle name="20% - Accent2 2 2 3 7 3" xfId="19202"/>
    <cellStyle name="20% - Accent2 2 2 3 8" xfId="16681"/>
    <cellStyle name="20% - Accent2 2 2 3 8 2" xfId="22489"/>
    <cellStyle name="20% - Accent2 2 2 3 9" xfId="9308"/>
    <cellStyle name="20% - Accent2 2 2 3 9 2" xfId="20334"/>
    <cellStyle name="20% - Accent2 2 2 4" xfId="659"/>
    <cellStyle name="20% - Accent2 2 2 4 10" xfId="17886"/>
    <cellStyle name="20% - Accent2 2 2 4 11" xfId="895"/>
    <cellStyle name="20% - Accent2 2 2 4 2" xfId="1445"/>
    <cellStyle name="20% - Accent2 2 2 4 2 2" xfId="2148"/>
    <cellStyle name="20% - Accent2 2 2 4 2 2 2" xfId="8625"/>
    <cellStyle name="20% - Accent2 2 2 4 2 2 2 2" xfId="17667"/>
    <cellStyle name="20% - Accent2 2 2 4 2 2 2 2 2" xfId="23475"/>
    <cellStyle name="20% - Accent2 2 2 4 2 2 2 3" xfId="20188"/>
    <cellStyle name="20% - Accent2 2 2 4 2 2 3" xfId="11598"/>
    <cellStyle name="20% - Accent2 2 2 4 2 2 3 2" xfId="22306"/>
    <cellStyle name="20% - Accent2 2 2 4 2 2 4" xfId="19019"/>
    <cellStyle name="20% - Accent2 2 2 4 2 3" xfId="7981"/>
    <cellStyle name="20% - Accent2 2 2 4 2 3 2" xfId="10993"/>
    <cellStyle name="20% - Accent2 2 2 4 2 3 2 2" xfId="21722"/>
    <cellStyle name="20% - Accent2 2 2 4 2 3 3" xfId="19604"/>
    <cellStyle name="20% - Accent2 2 2 4 2 4" xfId="17083"/>
    <cellStyle name="20% - Accent2 2 2 4 2 4 2" xfId="22891"/>
    <cellStyle name="20% - Accent2 2 2 4 2 5" xfId="9746"/>
    <cellStyle name="20% - Accent2 2 2 4 2 5 2" xfId="20772"/>
    <cellStyle name="20% - Accent2 2 2 4 2 6" xfId="18435"/>
    <cellStyle name="20% - Accent2 2 2 4 3" xfId="1632"/>
    <cellStyle name="20% - Accent2 2 2 4 3 2" xfId="8163"/>
    <cellStyle name="20% - Accent2 2 2 4 3 2 2" xfId="11176"/>
    <cellStyle name="20% - Accent2 2 2 4 3 2 2 2" xfId="21904"/>
    <cellStyle name="20% - Accent2 2 2 4 3 2 3" xfId="19786"/>
    <cellStyle name="20% - Accent2 2 2 4 3 3" xfId="17265"/>
    <cellStyle name="20% - Accent2 2 2 4 3 3 2" xfId="23073"/>
    <cellStyle name="20% - Accent2 2 2 4 3 4" xfId="9928"/>
    <cellStyle name="20% - Accent2 2 2 4 3 4 2" xfId="20954"/>
    <cellStyle name="20% - Accent2 2 2 4 3 5" xfId="18617"/>
    <cellStyle name="20% - Accent2 2 2 4 4" xfId="1946"/>
    <cellStyle name="20% - Accent2 2 2 4 4 2" xfId="8423"/>
    <cellStyle name="20% - Accent2 2 2 4 4 2 2" xfId="11452"/>
    <cellStyle name="20% - Accent2 2 2 4 4 2 2 2" xfId="22160"/>
    <cellStyle name="20% - Accent2 2 2 4 4 2 3" xfId="20042"/>
    <cellStyle name="20% - Accent2 2 2 4 4 3" xfId="17521"/>
    <cellStyle name="20% - Accent2 2 2 4 4 3 2" xfId="23329"/>
    <cellStyle name="20% - Accent2 2 2 4 4 4" xfId="9600"/>
    <cellStyle name="20% - Accent2 2 2 4 4 4 2" xfId="20626"/>
    <cellStyle name="20% - Accent2 2 2 4 4 5" xfId="18873"/>
    <cellStyle name="20% - Accent2 2 2 4 5" xfId="1203"/>
    <cellStyle name="20% - Accent2 2 2 4 5 2" xfId="7831"/>
    <cellStyle name="20% - Accent2 2 2 4 5 2 2" xfId="16937"/>
    <cellStyle name="20% - Accent2 2 2 4 5 2 2 2" xfId="22745"/>
    <cellStyle name="20% - Accent2 2 2 4 5 2 3" xfId="19458"/>
    <cellStyle name="20% - Accent2 2 2 4 5 3" xfId="10813"/>
    <cellStyle name="20% - Accent2 2 2 4 5 3 2" xfId="21576"/>
    <cellStyle name="20% - Accent2 2 2 4 5 4" xfId="18289"/>
    <cellStyle name="20% - Accent2 2 2 4 6" xfId="3559"/>
    <cellStyle name="20% - Accent2 2 2 4 6 2" xfId="10593"/>
    <cellStyle name="20% - Accent2 2 2 4 6 2 2" xfId="21356"/>
    <cellStyle name="20% - Accent2 2 2 4 6 3" xfId="18069"/>
    <cellStyle name="20% - Accent2 2 2 4 7" xfId="7524"/>
    <cellStyle name="20% - Accent2 2 2 4 7 2" xfId="10200"/>
    <cellStyle name="20% - Accent2 2 2 4 7 2 2" xfId="21173"/>
    <cellStyle name="20% - Accent2 2 2 4 7 3" xfId="19238"/>
    <cellStyle name="20% - Accent2 2 2 4 8" xfId="16717"/>
    <cellStyle name="20% - Accent2 2 2 4 8 2" xfId="22525"/>
    <cellStyle name="20% - Accent2 2 2 4 9" xfId="9344"/>
    <cellStyle name="20% - Accent2 2 2 4 9 2" xfId="20370"/>
    <cellStyle name="20% - Accent2 2 2 5" xfId="523"/>
    <cellStyle name="20% - Accent2 2 2 5 10" xfId="17777"/>
    <cellStyle name="20% - Accent2 2 2 5 11" xfId="756"/>
    <cellStyle name="20% - Accent2 2 2 5 2" xfId="1486"/>
    <cellStyle name="20% - Accent2 2 2 5 2 2" xfId="2184"/>
    <cellStyle name="20% - Accent2 2 2 5 2 2 2" xfId="8661"/>
    <cellStyle name="20% - Accent2 2 2 5 2 2 2 2" xfId="17703"/>
    <cellStyle name="20% - Accent2 2 2 5 2 2 2 2 2" xfId="23511"/>
    <cellStyle name="20% - Accent2 2 2 5 2 2 2 3" xfId="20224"/>
    <cellStyle name="20% - Accent2 2 2 5 2 2 3" xfId="11634"/>
    <cellStyle name="20% - Accent2 2 2 5 2 2 3 2" xfId="22342"/>
    <cellStyle name="20% - Accent2 2 2 5 2 2 4" xfId="19055"/>
    <cellStyle name="20% - Accent2 2 2 5 2 3" xfId="8017"/>
    <cellStyle name="20% - Accent2 2 2 5 2 3 2" xfId="11030"/>
    <cellStyle name="20% - Accent2 2 2 5 2 3 2 2" xfId="21758"/>
    <cellStyle name="20% - Accent2 2 2 5 2 3 3" xfId="19640"/>
    <cellStyle name="20% - Accent2 2 2 5 2 4" xfId="17119"/>
    <cellStyle name="20% - Accent2 2 2 5 2 4 2" xfId="22927"/>
    <cellStyle name="20% - Accent2 2 2 5 2 5" xfId="9782"/>
    <cellStyle name="20% - Accent2 2 2 5 2 5 2" xfId="20808"/>
    <cellStyle name="20% - Accent2 2 2 5 2 6" xfId="18471"/>
    <cellStyle name="20% - Accent2 2 2 5 3" xfId="1668"/>
    <cellStyle name="20% - Accent2 2 2 5 3 2" xfId="8199"/>
    <cellStyle name="20% - Accent2 2 2 5 3 2 2" xfId="11212"/>
    <cellStyle name="20% - Accent2 2 2 5 3 2 2 2" xfId="21940"/>
    <cellStyle name="20% - Accent2 2 2 5 3 2 3" xfId="19822"/>
    <cellStyle name="20% - Accent2 2 2 5 3 3" xfId="17301"/>
    <cellStyle name="20% - Accent2 2 2 5 3 3 2" xfId="23109"/>
    <cellStyle name="20% - Accent2 2 2 5 3 4" xfId="9964"/>
    <cellStyle name="20% - Accent2 2 2 5 3 4 2" xfId="20990"/>
    <cellStyle name="20% - Accent2 2 2 5 3 5" xfId="18653"/>
    <cellStyle name="20% - Accent2 2 2 5 4" xfId="1816"/>
    <cellStyle name="20% - Accent2 2 2 5 4 2" xfId="8314"/>
    <cellStyle name="20% - Accent2 2 2 5 4 2 2" xfId="11336"/>
    <cellStyle name="20% - Accent2 2 2 5 4 2 2 2" xfId="22051"/>
    <cellStyle name="20% - Accent2 2 2 5 4 2 3" xfId="19933"/>
    <cellStyle name="20% - Accent2 2 2 5 4 3" xfId="17412"/>
    <cellStyle name="20% - Accent2 2 2 5 4 3 2" xfId="23220"/>
    <cellStyle name="20% - Accent2 2 2 5 4 4" xfId="9491"/>
    <cellStyle name="20% - Accent2 2 2 5 4 4 2" xfId="20517"/>
    <cellStyle name="20% - Accent2 2 2 5 4 5" xfId="18764"/>
    <cellStyle name="20% - Accent2 2 2 5 5" xfId="1087"/>
    <cellStyle name="20% - Accent2 2 2 5 5 2" xfId="7715"/>
    <cellStyle name="20% - Accent2 2 2 5 5 2 2" xfId="16828"/>
    <cellStyle name="20% - Accent2 2 2 5 5 2 2 2" xfId="22636"/>
    <cellStyle name="20% - Accent2 2 2 5 5 2 3" xfId="19349"/>
    <cellStyle name="20% - Accent2 2 2 5 5 3" xfId="10704"/>
    <cellStyle name="20% - Accent2 2 2 5 5 3 2" xfId="21467"/>
    <cellStyle name="20% - Accent2 2 2 5 5 4" xfId="18180"/>
    <cellStyle name="20% - Accent2 2 2 5 6" xfId="3416"/>
    <cellStyle name="20% - Accent2 2 2 5 6 2" xfId="10452"/>
    <cellStyle name="20% - Accent2 2 2 5 6 2 2" xfId="21247"/>
    <cellStyle name="20% - Accent2 2 2 5 6 3" xfId="17960"/>
    <cellStyle name="20% - Accent2 2 2 5 7" xfId="7415"/>
    <cellStyle name="20% - Accent2 2 2 5 7 2" xfId="10085"/>
    <cellStyle name="20% - Accent2 2 2 5 7 2 2" xfId="21064"/>
    <cellStyle name="20% - Accent2 2 2 5 7 3" xfId="19129"/>
    <cellStyle name="20% - Accent2 2 2 5 8" xfId="16608"/>
    <cellStyle name="20% - Accent2 2 2 5 8 2" xfId="22416"/>
    <cellStyle name="20% - Accent2 2 2 5 9" xfId="9380"/>
    <cellStyle name="20% - Accent2 2 2 5 9 2" xfId="20406"/>
    <cellStyle name="20% - Accent2 2 2 6" xfId="1280"/>
    <cellStyle name="20% - Accent2 2 2 6 2" xfId="2039"/>
    <cellStyle name="20% - Accent2 2 2 6 2 2" xfId="8516"/>
    <cellStyle name="20% - Accent2 2 2 6 2 2 2" xfId="17558"/>
    <cellStyle name="20% - Accent2 2 2 6 2 2 2 2" xfId="23366"/>
    <cellStyle name="20% - Accent2 2 2 6 2 2 3" xfId="20079"/>
    <cellStyle name="20% - Accent2 2 2 6 2 3" xfId="11489"/>
    <cellStyle name="20% - Accent2 2 2 6 2 3 2" xfId="22197"/>
    <cellStyle name="20% - Accent2 2 2 6 2 4" xfId="18910"/>
    <cellStyle name="20% - Accent2 2 2 6 3" xfId="7872"/>
    <cellStyle name="20% - Accent2 2 2 6 3 2" xfId="10870"/>
    <cellStyle name="20% - Accent2 2 2 6 3 2 2" xfId="21613"/>
    <cellStyle name="20% - Accent2 2 2 6 3 3" xfId="19495"/>
    <cellStyle name="20% - Accent2 2 2 6 4" xfId="16974"/>
    <cellStyle name="20% - Accent2 2 2 6 4 2" xfId="22782"/>
    <cellStyle name="20% - Accent2 2 2 6 5" xfId="9637"/>
    <cellStyle name="20% - Accent2 2 2 6 5 2" xfId="20663"/>
    <cellStyle name="20% - Accent2 2 2 6 6" xfId="18326"/>
    <cellStyle name="20% - Accent2 2 2 7" xfId="1523"/>
    <cellStyle name="20% - Accent2 2 2 7 2" xfId="8054"/>
    <cellStyle name="20% - Accent2 2 2 7 2 2" xfId="11067"/>
    <cellStyle name="20% - Accent2 2 2 7 2 2 2" xfId="21795"/>
    <cellStyle name="20% - Accent2 2 2 7 2 3" xfId="19677"/>
    <cellStyle name="20% - Accent2 2 2 7 3" xfId="17156"/>
    <cellStyle name="20% - Accent2 2 2 7 3 2" xfId="22964"/>
    <cellStyle name="20% - Accent2 2 2 7 4" xfId="9819"/>
    <cellStyle name="20% - Accent2 2 2 7 4 2" xfId="20845"/>
    <cellStyle name="20% - Accent2 2 2 7 5" xfId="18508"/>
    <cellStyle name="20% - Accent2 2 2 8" xfId="1709"/>
    <cellStyle name="20% - Accent2 2 2 8 2" xfId="8236"/>
    <cellStyle name="20% - Accent2 2 2 8 2 2" xfId="11251"/>
    <cellStyle name="20% - Accent2 2 2 8 2 2 2" xfId="21977"/>
    <cellStyle name="20% - Accent2 2 2 8 2 3" xfId="19859"/>
    <cellStyle name="20% - Accent2 2 2 8 3" xfId="17338"/>
    <cellStyle name="20% - Accent2 2 2 8 3 2" xfId="23146"/>
    <cellStyle name="20% - Accent2 2 2 8 4" xfId="9417"/>
    <cellStyle name="20% - Accent2 2 2 8 4 2" xfId="20443"/>
    <cellStyle name="20% - Accent2 2 2 8 5" xfId="18690"/>
    <cellStyle name="20% - Accent2 2 2 9" xfId="1003"/>
    <cellStyle name="20% - Accent2 2 2 9 2" xfId="7631"/>
    <cellStyle name="20% - Accent2 2 2 9 2 2" xfId="16754"/>
    <cellStyle name="20% - Accent2 2 2 9 2 2 2" xfId="22562"/>
    <cellStyle name="20% - Accent2 2 2 9 2 3" xfId="19275"/>
    <cellStyle name="20% - Accent2 2 2 9 3" xfId="10630"/>
    <cellStyle name="20% - Accent2 2 2 9 3 2" xfId="21393"/>
    <cellStyle name="20% - Accent2 2 2 9 4" xfId="18106"/>
    <cellStyle name="20% - Accent2 2 3" xfId="542"/>
    <cellStyle name="20% - Accent2 2 3 10" xfId="9254"/>
    <cellStyle name="20% - Accent2 2 3 10 2" xfId="20280"/>
    <cellStyle name="20% - Accent2 2 3 11" xfId="17796"/>
    <cellStyle name="20% - Accent2 2 3 12" xfId="804"/>
    <cellStyle name="20% - Accent2 2 3 2" xfId="1106"/>
    <cellStyle name="20% - Accent2 2 3 2 2" xfId="1835"/>
    <cellStyle name="20% - Accent2 2 3 2 2 2" xfId="8333"/>
    <cellStyle name="20% - Accent2 2 3 2 2 2 2" xfId="17431"/>
    <cellStyle name="20% - Accent2 2 3 2 2 2 2 2" xfId="23239"/>
    <cellStyle name="20% - Accent2 2 3 2 2 2 3" xfId="19952"/>
    <cellStyle name="20% - Accent2 2 3 2 2 3" xfId="11355"/>
    <cellStyle name="20% - Accent2 2 3 2 2 3 2" xfId="22070"/>
    <cellStyle name="20% - Accent2 2 3 2 2 4" xfId="18783"/>
    <cellStyle name="20% - Accent2 2 3 2 3" xfId="7734"/>
    <cellStyle name="20% - Accent2 2 3 2 3 2" xfId="10723"/>
    <cellStyle name="20% - Accent2 2 3 2 3 2 2" xfId="21486"/>
    <cellStyle name="20% - Accent2 2 3 2 3 3" xfId="19368"/>
    <cellStyle name="20% - Accent2 2 3 2 4" xfId="16847"/>
    <cellStyle name="20% - Accent2 2 3 2 4 2" xfId="22655"/>
    <cellStyle name="20% - Accent2 2 3 2 5" xfId="9510"/>
    <cellStyle name="20% - Accent2 2 3 2 5 2" xfId="20536"/>
    <cellStyle name="20% - Accent2 2 3 2 6" xfId="18199"/>
    <cellStyle name="20% - Accent2 2 3 3" xfId="1328"/>
    <cellStyle name="20% - Accent2 2 3 3 2" xfId="2058"/>
    <cellStyle name="20% - Accent2 2 3 3 2 2" xfId="8535"/>
    <cellStyle name="20% - Accent2 2 3 3 2 2 2" xfId="17577"/>
    <cellStyle name="20% - Accent2 2 3 3 2 2 2 2" xfId="23385"/>
    <cellStyle name="20% - Accent2 2 3 3 2 2 3" xfId="20098"/>
    <cellStyle name="20% - Accent2 2 3 3 2 3" xfId="11508"/>
    <cellStyle name="20% - Accent2 2 3 3 2 3 2" xfId="22216"/>
    <cellStyle name="20% - Accent2 2 3 3 2 4" xfId="18929"/>
    <cellStyle name="20% - Accent2 2 3 3 3" xfId="7891"/>
    <cellStyle name="20% - Accent2 2 3 3 3 2" xfId="10896"/>
    <cellStyle name="20% - Accent2 2 3 3 3 2 2" xfId="21632"/>
    <cellStyle name="20% - Accent2 2 3 3 3 3" xfId="19514"/>
    <cellStyle name="20% - Accent2 2 3 3 4" xfId="16993"/>
    <cellStyle name="20% - Accent2 2 3 3 4 2" xfId="22801"/>
    <cellStyle name="20% - Accent2 2 3 3 5" xfId="9656"/>
    <cellStyle name="20% - Accent2 2 3 3 5 2" xfId="20682"/>
    <cellStyle name="20% - Accent2 2 3 3 6" xfId="18345"/>
    <cellStyle name="20% - Accent2 2 3 4" xfId="1542"/>
    <cellStyle name="20% - Accent2 2 3 4 2" xfId="8073"/>
    <cellStyle name="20% - Accent2 2 3 4 2 2" xfId="11086"/>
    <cellStyle name="20% - Accent2 2 3 4 2 2 2" xfId="21814"/>
    <cellStyle name="20% - Accent2 2 3 4 2 3" xfId="19696"/>
    <cellStyle name="20% - Accent2 2 3 4 3" xfId="17175"/>
    <cellStyle name="20% - Accent2 2 3 4 3 2" xfId="22983"/>
    <cellStyle name="20% - Accent2 2 3 4 4" xfId="9838"/>
    <cellStyle name="20% - Accent2 2 3 4 4 2" xfId="20864"/>
    <cellStyle name="20% - Accent2 2 3 4 5" xfId="18527"/>
    <cellStyle name="20% - Accent2 2 3 5" xfId="1757"/>
    <cellStyle name="20% - Accent2 2 3 5 2" xfId="8255"/>
    <cellStyle name="20% - Accent2 2 3 5 2 2" xfId="11281"/>
    <cellStyle name="20% - Accent2 2 3 5 2 2 2" xfId="21996"/>
    <cellStyle name="20% - Accent2 2 3 5 2 3" xfId="19878"/>
    <cellStyle name="20% - Accent2 2 3 5 3" xfId="17357"/>
    <cellStyle name="20% - Accent2 2 3 5 3 2" xfId="23165"/>
    <cellStyle name="20% - Accent2 2 3 5 4" xfId="9436"/>
    <cellStyle name="20% - Accent2 2 3 5 4 2" xfId="20462"/>
    <cellStyle name="20% - Accent2 2 3 5 5" xfId="18709"/>
    <cellStyle name="20% - Accent2 2 3 6" xfId="1031"/>
    <cellStyle name="20% - Accent2 2 3 6 2" xfId="7659"/>
    <cellStyle name="20% - Accent2 2 3 6 2 2" xfId="16773"/>
    <cellStyle name="20% - Accent2 2 3 6 2 2 2" xfId="22581"/>
    <cellStyle name="20% - Accent2 2 3 6 2 3" xfId="19294"/>
    <cellStyle name="20% - Accent2 2 3 6 3" xfId="10649"/>
    <cellStyle name="20% - Accent2 2 3 6 3 2" xfId="21412"/>
    <cellStyle name="20% - Accent2 2 3 6 4" xfId="18125"/>
    <cellStyle name="20% - Accent2 2 3 7" xfId="3454"/>
    <cellStyle name="20% - Accent2 2 3 7 2" xfId="10489"/>
    <cellStyle name="20% - Accent2 2 3 7 2 2" xfId="21266"/>
    <cellStyle name="20% - Accent2 2 3 7 3" xfId="17979"/>
    <cellStyle name="20% - Accent2 2 3 8" xfId="7434"/>
    <cellStyle name="20% - Accent2 2 3 8 2" xfId="10104"/>
    <cellStyle name="20% - Accent2 2 3 8 2 2" xfId="21083"/>
    <cellStyle name="20% - Accent2 2 3 8 3" xfId="19148"/>
    <cellStyle name="20% - Accent2 2 3 9" xfId="16627"/>
    <cellStyle name="20% - Accent2 2 3 9 2" xfId="22435"/>
    <cellStyle name="20% - Accent2 2 4" xfId="582"/>
    <cellStyle name="20% - Accent2 2 4 10" xfId="17832"/>
    <cellStyle name="20% - Accent2 2 4 11" xfId="840"/>
    <cellStyle name="20% - Accent2 2 4 2" xfId="1368"/>
    <cellStyle name="20% - Accent2 2 4 2 2" xfId="2094"/>
    <cellStyle name="20% - Accent2 2 4 2 2 2" xfId="8571"/>
    <cellStyle name="20% - Accent2 2 4 2 2 2 2" xfId="17613"/>
    <cellStyle name="20% - Accent2 2 4 2 2 2 2 2" xfId="23421"/>
    <cellStyle name="20% - Accent2 2 4 2 2 2 3" xfId="20134"/>
    <cellStyle name="20% - Accent2 2 4 2 2 3" xfId="11544"/>
    <cellStyle name="20% - Accent2 2 4 2 2 3 2" xfId="22252"/>
    <cellStyle name="20% - Accent2 2 4 2 2 4" xfId="18965"/>
    <cellStyle name="20% - Accent2 2 4 2 3" xfId="7927"/>
    <cellStyle name="20% - Accent2 2 4 2 3 2" xfId="10932"/>
    <cellStyle name="20% - Accent2 2 4 2 3 2 2" xfId="21668"/>
    <cellStyle name="20% - Accent2 2 4 2 3 3" xfId="19550"/>
    <cellStyle name="20% - Accent2 2 4 2 4" xfId="17029"/>
    <cellStyle name="20% - Accent2 2 4 2 4 2" xfId="22837"/>
    <cellStyle name="20% - Accent2 2 4 2 5" xfId="9692"/>
    <cellStyle name="20% - Accent2 2 4 2 5 2" xfId="20718"/>
    <cellStyle name="20% - Accent2 2 4 2 6" xfId="18381"/>
    <cellStyle name="20% - Accent2 2 4 3" xfId="1578"/>
    <cellStyle name="20% - Accent2 2 4 3 2" xfId="8109"/>
    <cellStyle name="20% - Accent2 2 4 3 2 2" xfId="11122"/>
    <cellStyle name="20% - Accent2 2 4 3 2 2 2" xfId="21850"/>
    <cellStyle name="20% - Accent2 2 4 3 2 3" xfId="19732"/>
    <cellStyle name="20% - Accent2 2 4 3 3" xfId="17211"/>
    <cellStyle name="20% - Accent2 2 4 3 3 2" xfId="23019"/>
    <cellStyle name="20% - Accent2 2 4 3 4" xfId="9874"/>
    <cellStyle name="20% - Accent2 2 4 3 4 2" xfId="20900"/>
    <cellStyle name="20% - Accent2 2 4 3 5" xfId="18563"/>
    <cellStyle name="20% - Accent2 2 4 4" xfId="1873"/>
    <cellStyle name="20% - Accent2 2 4 4 2" xfId="8369"/>
    <cellStyle name="20% - Accent2 2 4 4 2 2" xfId="11391"/>
    <cellStyle name="20% - Accent2 2 4 4 2 2 2" xfId="22106"/>
    <cellStyle name="20% - Accent2 2 4 4 2 3" xfId="19988"/>
    <cellStyle name="20% - Accent2 2 4 4 3" xfId="17467"/>
    <cellStyle name="20% - Accent2 2 4 4 3 2" xfId="23275"/>
    <cellStyle name="20% - Accent2 2 4 4 4" xfId="9546"/>
    <cellStyle name="20% - Accent2 2 4 4 4 2" xfId="20572"/>
    <cellStyle name="20% - Accent2 2 4 4 5" xfId="18819"/>
    <cellStyle name="20% - Accent2 2 4 5" xfId="1143"/>
    <cellStyle name="20% - Accent2 2 4 5 2" xfId="7771"/>
    <cellStyle name="20% - Accent2 2 4 5 2 2" xfId="16883"/>
    <cellStyle name="20% - Accent2 2 4 5 2 2 2" xfId="22691"/>
    <cellStyle name="20% - Accent2 2 4 5 2 3" xfId="19404"/>
    <cellStyle name="20% - Accent2 2 4 5 3" xfId="10759"/>
    <cellStyle name="20% - Accent2 2 4 5 3 2" xfId="21522"/>
    <cellStyle name="20% - Accent2 2 4 5 4" xfId="18235"/>
    <cellStyle name="20% - Accent2 2 4 6" xfId="3493"/>
    <cellStyle name="20% - Accent2 2 4 6 2" xfId="10528"/>
    <cellStyle name="20% - Accent2 2 4 6 2 2" xfId="21302"/>
    <cellStyle name="20% - Accent2 2 4 6 3" xfId="18015"/>
    <cellStyle name="20% - Accent2 2 4 7" xfId="7470"/>
    <cellStyle name="20% - Accent2 2 4 7 2" xfId="10140"/>
    <cellStyle name="20% - Accent2 2 4 7 2 2" xfId="21119"/>
    <cellStyle name="20% - Accent2 2 4 7 3" xfId="19184"/>
    <cellStyle name="20% - Accent2 2 4 8" xfId="16663"/>
    <cellStyle name="20% - Accent2 2 4 8 2" xfId="22471"/>
    <cellStyle name="20% - Accent2 2 4 9" xfId="9290"/>
    <cellStyle name="20% - Accent2 2 4 9 2" xfId="20316"/>
    <cellStyle name="20% - Accent2 2 5" xfId="636"/>
    <cellStyle name="20% - Accent2 2 5 10" xfId="17868"/>
    <cellStyle name="20% - Accent2 2 5 11" xfId="877"/>
    <cellStyle name="20% - Accent2 2 5 2" xfId="1422"/>
    <cellStyle name="20% - Accent2 2 5 2 2" xfId="2130"/>
    <cellStyle name="20% - Accent2 2 5 2 2 2" xfId="8607"/>
    <cellStyle name="20% - Accent2 2 5 2 2 2 2" xfId="17649"/>
    <cellStyle name="20% - Accent2 2 5 2 2 2 2 2" xfId="23457"/>
    <cellStyle name="20% - Accent2 2 5 2 2 2 3" xfId="20170"/>
    <cellStyle name="20% - Accent2 2 5 2 2 3" xfId="11580"/>
    <cellStyle name="20% - Accent2 2 5 2 2 3 2" xfId="22288"/>
    <cellStyle name="20% - Accent2 2 5 2 2 4" xfId="19001"/>
    <cellStyle name="20% - Accent2 2 5 2 3" xfId="7963"/>
    <cellStyle name="20% - Accent2 2 5 2 3 2" xfId="10974"/>
    <cellStyle name="20% - Accent2 2 5 2 3 2 2" xfId="21704"/>
    <cellStyle name="20% - Accent2 2 5 2 3 3" xfId="19586"/>
    <cellStyle name="20% - Accent2 2 5 2 4" xfId="17065"/>
    <cellStyle name="20% - Accent2 2 5 2 4 2" xfId="22873"/>
    <cellStyle name="20% - Accent2 2 5 2 5" xfId="9728"/>
    <cellStyle name="20% - Accent2 2 5 2 5 2" xfId="20754"/>
    <cellStyle name="20% - Accent2 2 5 2 6" xfId="18417"/>
    <cellStyle name="20% - Accent2 2 5 3" xfId="1614"/>
    <cellStyle name="20% - Accent2 2 5 3 2" xfId="8145"/>
    <cellStyle name="20% - Accent2 2 5 3 2 2" xfId="11158"/>
    <cellStyle name="20% - Accent2 2 5 3 2 2 2" xfId="21886"/>
    <cellStyle name="20% - Accent2 2 5 3 2 3" xfId="19768"/>
    <cellStyle name="20% - Accent2 2 5 3 3" xfId="17247"/>
    <cellStyle name="20% - Accent2 2 5 3 3 2" xfId="23055"/>
    <cellStyle name="20% - Accent2 2 5 3 4" xfId="9910"/>
    <cellStyle name="20% - Accent2 2 5 3 4 2" xfId="20936"/>
    <cellStyle name="20% - Accent2 2 5 3 5" xfId="18599"/>
    <cellStyle name="20% - Accent2 2 5 4" xfId="1923"/>
    <cellStyle name="20% - Accent2 2 5 4 2" xfId="8405"/>
    <cellStyle name="20% - Accent2 2 5 4 2 2" xfId="11432"/>
    <cellStyle name="20% - Accent2 2 5 4 2 2 2" xfId="22142"/>
    <cellStyle name="20% - Accent2 2 5 4 2 3" xfId="20024"/>
    <cellStyle name="20% - Accent2 2 5 4 3" xfId="17503"/>
    <cellStyle name="20% - Accent2 2 5 4 3 2" xfId="23311"/>
    <cellStyle name="20% - Accent2 2 5 4 4" xfId="9582"/>
    <cellStyle name="20% - Accent2 2 5 4 4 2" xfId="20608"/>
    <cellStyle name="20% - Accent2 2 5 4 5" xfId="18855"/>
    <cellStyle name="20% - Accent2 2 5 5" xfId="1183"/>
    <cellStyle name="20% - Accent2 2 5 5 2" xfId="7811"/>
    <cellStyle name="20% - Accent2 2 5 5 2 2" xfId="16919"/>
    <cellStyle name="20% - Accent2 2 5 5 2 2 2" xfId="22727"/>
    <cellStyle name="20% - Accent2 2 5 5 2 3" xfId="19440"/>
    <cellStyle name="20% - Accent2 2 5 5 3" xfId="10795"/>
    <cellStyle name="20% - Accent2 2 5 5 3 2" xfId="21558"/>
    <cellStyle name="20% - Accent2 2 5 5 4" xfId="18271"/>
    <cellStyle name="20% - Accent2 2 5 6" xfId="3538"/>
    <cellStyle name="20% - Accent2 2 5 6 2" xfId="10572"/>
    <cellStyle name="20% - Accent2 2 5 6 2 2" xfId="21338"/>
    <cellStyle name="20% - Accent2 2 5 6 3" xfId="18051"/>
    <cellStyle name="20% - Accent2 2 5 7" xfId="7506"/>
    <cellStyle name="20% - Accent2 2 5 7 2" xfId="10181"/>
    <cellStyle name="20% - Accent2 2 5 7 2 2" xfId="21155"/>
    <cellStyle name="20% - Accent2 2 5 7 3" xfId="19220"/>
    <cellStyle name="20% - Accent2 2 5 8" xfId="16699"/>
    <cellStyle name="20% - Accent2 2 5 8 2" xfId="22507"/>
    <cellStyle name="20% - Accent2 2 5 9" xfId="9326"/>
    <cellStyle name="20% - Accent2 2 5 9 2" xfId="20352"/>
    <cellStyle name="20% - Accent2 2 6" xfId="505"/>
    <cellStyle name="20% - Accent2 2 6 10" xfId="17759"/>
    <cellStyle name="20% - Accent2 2 6 11" xfId="733"/>
    <cellStyle name="20% - Accent2 2 6 2" xfId="1463"/>
    <cellStyle name="20% - Accent2 2 6 2 2" xfId="2166"/>
    <cellStyle name="20% - Accent2 2 6 2 2 2" xfId="8643"/>
    <cellStyle name="20% - Accent2 2 6 2 2 2 2" xfId="17685"/>
    <cellStyle name="20% - Accent2 2 6 2 2 2 2 2" xfId="23493"/>
    <cellStyle name="20% - Accent2 2 6 2 2 2 3" xfId="20206"/>
    <cellStyle name="20% - Accent2 2 6 2 2 3" xfId="11616"/>
    <cellStyle name="20% - Accent2 2 6 2 2 3 2" xfId="22324"/>
    <cellStyle name="20% - Accent2 2 6 2 2 4" xfId="19037"/>
    <cellStyle name="20% - Accent2 2 6 2 3" xfId="7999"/>
    <cellStyle name="20% - Accent2 2 6 2 3 2" xfId="11011"/>
    <cellStyle name="20% - Accent2 2 6 2 3 2 2" xfId="21740"/>
    <cellStyle name="20% - Accent2 2 6 2 3 3" xfId="19622"/>
    <cellStyle name="20% - Accent2 2 6 2 4" xfId="17101"/>
    <cellStyle name="20% - Accent2 2 6 2 4 2" xfId="22909"/>
    <cellStyle name="20% - Accent2 2 6 2 5" xfId="9764"/>
    <cellStyle name="20% - Accent2 2 6 2 5 2" xfId="20790"/>
    <cellStyle name="20% - Accent2 2 6 2 6" xfId="18453"/>
    <cellStyle name="20% - Accent2 2 6 3" xfId="1650"/>
    <cellStyle name="20% - Accent2 2 6 3 2" xfId="8181"/>
    <cellStyle name="20% - Accent2 2 6 3 2 2" xfId="11194"/>
    <cellStyle name="20% - Accent2 2 6 3 2 2 2" xfId="21922"/>
    <cellStyle name="20% - Accent2 2 6 3 2 3" xfId="19804"/>
    <cellStyle name="20% - Accent2 2 6 3 3" xfId="17283"/>
    <cellStyle name="20% - Accent2 2 6 3 3 2" xfId="23091"/>
    <cellStyle name="20% - Accent2 2 6 3 4" xfId="9946"/>
    <cellStyle name="20% - Accent2 2 6 3 4 2" xfId="20972"/>
    <cellStyle name="20% - Accent2 2 6 3 5" xfId="18635"/>
    <cellStyle name="20% - Accent2 2 6 4" xfId="1794"/>
    <cellStyle name="20% - Accent2 2 6 4 2" xfId="8292"/>
    <cellStyle name="20% - Accent2 2 6 4 2 2" xfId="11318"/>
    <cellStyle name="20% - Accent2 2 6 4 2 2 2" xfId="22033"/>
    <cellStyle name="20% - Accent2 2 6 4 2 3" xfId="19915"/>
    <cellStyle name="20% - Accent2 2 6 4 3" xfId="17394"/>
    <cellStyle name="20% - Accent2 2 6 4 3 2" xfId="23202"/>
    <cellStyle name="20% - Accent2 2 6 4 4" xfId="9473"/>
    <cellStyle name="20% - Accent2 2 6 4 4 2" xfId="20499"/>
    <cellStyle name="20% - Accent2 2 6 4 5" xfId="18746"/>
    <cellStyle name="20% - Accent2 2 6 5" xfId="1068"/>
    <cellStyle name="20% - Accent2 2 6 5 2" xfId="7696"/>
    <cellStyle name="20% - Accent2 2 6 5 2 2" xfId="16810"/>
    <cellStyle name="20% - Accent2 2 6 5 2 2 2" xfId="22618"/>
    <cellStyle name="20% - Accent2 2 6 5 2 3" xfId="19331"/>
    <cellStyle name="20% - Accent2 2 6 5 3" xfId="10686"/>
    <cellStyle name="20% - Accent2 2 6 5 3 2" xfId="21449"/>
    <cellStyle name="20% - Accent2 2 6 5 4" xfId="18162"/>
    <cellStyle name="20% - Accent2 2 6 6" xfId="3395"/>
    <cellStyle name="20% - Accent2 2 6 6 2" xfId="10431"/>
    <cellStyle name="20% - Accent2 2 6 6 2 2" xfId="21229"/>
    <cellStyle name="20% - Accent2 2 6 6 3" xfId="17942"/>
    <cellStyle name="20% - Accent2 2 6 7" xfId="7397"/>
    <cellStyle name="20% - Accent2 2 6 7 2" xfId="10063"/>
    <cellStyle name="20% - Accent2 2 6 7 2 2" xfId="21046"/>
    <cellStyle name="20% - Accent2 2 6 7 3" xfId="19111"/>
    <cellStyle name="20% - Accent2 2 6 8" xfId="16590"/>
    <cellStyle name="20% - Accent2 2 6 8 2" xfId="22398"/>
    <cellStyle name="20% - Accent2 2 6 9" xfId="9362"/>
    <cellStyle name="20% - Accent2 2 6 9 2" xfId="20388"/>
    <cellStyle name="20% - Accent2 2 7" xfId="1257"/>
    <cellStyle name="20% - Accent2 2 7 2" xfId="2021"/>
    <cellStyle name="20% - Accent2 2 7 2 2" xfId="8498"/>
    <cellStyle name="20% - Accent2 2 7 2 2 2" xfId="17540"/>
    <cellStyle name="20% - Accent2 2 7 2 2 2 2" xfId="23348"/>
    <cellStyle name="20% - Accent2 2 7 2 2 3" xfId="20061"/>
    <cellStyle name="20% - Accent2 2 7 2 3" xfId="11471"/>
    <cellStyle name="20% - Accent2 2 7 2 3 2" xfId="22179"/>
    <cellStyle name="20% - Accent2 2 7 2 4" xfId="18892"/>
    <cellStyle name="20% - Accent2 2 7 3" xfId="7854"/>
    <cellStyle name="20% - Accent2 2 7 3 2" xfId="10851"/>
    <cellStyle name="20% - Accent2 2 7 3 2 2" xfId="21595"/>
    <cellStyle name="20% - Accent2 2 7 3 3" xfId="19477"/>
    <cellStyle name="20% - Accent2 2 7 4" xfId="16956"/>
    <cellStyle name="20% - Accent2 2 7 4 2" xfId="22764"/>
    <cellStyle name="20% - Accent2 2 7 5" xfId="9619"/>
    <cellStyle name="20% - Accent2 2 7 5 2" xfId="20645"/>
    <cellStyle name="20% - Accent2 2 7 6" xfId="18308"/>
    <cellStyle name="20% - Accent2 2 8" xfId="1505"/>
    <cellStyle name="20% - Accent2 2 8 2" xfId="8036"/>
    <cellStyle name="20% - Accent2 2 8 2 2" xfId="11049"/>
    <cellStyle name="20% - Accent2 2 8 2 2 2" xfId="21777"/>
    <cellStyle name="20% - Accent2 2 8 2 3" xfId="19659"/>
    <cellStyle name="20% - Accent2 2 8 3" xfId="17138"/>
    <cellStyle name="20% - Accent2 2 8 3 2" xfId="22946"/>
    <cellStyle name="20% - Accent2 2 8 4" xfId="9801"/>
    <cellStyle name="20% - Accent2 2 8 4 2" xfId="20827"/>
    <cellStyle name="20% - Accent2 2 8 5" xfId="18490"/>
    <cellStyle name="20% - Accent2 2 9" xfId="1691"/>
    <cellStyle name="20% - Accent2 2 9 2" xfId="8218"/>
    <cellStyle name="20% - Accent2 2 9 2 2" xfId="11233"/>
    <cellStyle name="20% - Accent2 2 9 2 2 2" xfId="21959"/>
    <cellStyle name="20% - Accent2 2 9 2 3" xfId="19841"/>
    <cellStyle name="20% - Accent2 2 9 3" xfId="17320"/>
    <cellStyle name="20% - Accent2 2 9 3 2" xfId="23128"/>
    <cellStyle name="20% - Accent2 2 9 4" xfId="9399"/>
    <cellStyle name="20% - Accent2 2 9 4 2" xfId="20425"/>
    <cellStyle name="20% - Accent2 2 9 5" xfId="18672"/>
    <cellStyle name="20% - Accent2 3" xfId="198"/>
    <cellStyle name="20% - Accent3 2" xfId="199"/>
    <cellStyle name="20% - Accent3 2 10" xfId="925"/>
    <cellStyle name="20% - Accent3 2 10 2" xfId="7553"/>
    <cellStyle name="20% - Accent3 2 10 2 2" xfId="16737"/>
    <cellStyle name="20% - Accent3 2 10 2 2 2" xfId="22545"/>
    <cellStyle name="20% - Accent3 2 10 2 3" xfId="19258"/>
    <cellStyle name="20% - Accent3 2 10 3" xfId="10613"/>
    <cellStyle name="20% - Accent3 2 10 3 2" xfId="21376"/>
    <cellStyle name="20% - Accent3 2 10 4" xfId="18089"/>
    <cellStyle name="20% - Accent3 2 11" xfId="3200"/>
    <cellStyle name="20% - Accent3 2 11 2" xfId="10249"/>
    <cellStyle name="20% - Accent3 2 11 2 2" xfId="21193"/>
    <cellStyle name="20% - Accent3 2 11 3" xfId="17906"/>
    <cellStyle name="20% - Accent3 2 12" xfId="7361"/>
    <cellStyle name="20% - Accent3 2 12 2" xfId="9988"/>
    <cellStyle name="20% - Accent3 2 12 2 2" xfId="21010"/>
    <cellStyle name="20% - Accent3 2 12 3" xfId="19075"/>
    <cellStyle name="20% - Accent3 2 13" xfId="16554"/>
    <cellStyle name="20% - Accent3 2 13 2" xfId="22362"/>
    <cellStyle name="20% - Accent3 2 14" xfId="9218"/>
    <cellStyle name="20% - Accent3 2 14 2" xfId="20244"/>
    <cellStyle name="20% - Accent3 2 15" xfId="17723"/>
    <cellStyle name="20% - Accent3 2 16" xfId="688"/>
    <cellStyle name="20% - Accent3 2 2" xfId="458"/>
    <cellStyle name="20% - Accent3 2 2 10" xfId="3362"/>
    <cellStyle name="20% - Accent3 2 2 10 2" xfId="10398"/>
    <cellStyle name="20% - Accent3 2 2 10 2 2" xfId="21211"/>
    <cellStyle name="20% - Accent3 2 2 10 3" xfId="17924"/>
    <cellStyle name="20% - Accent3 2 2 11" xfId="7379"/>
    <cellStyle name="20% - Accent3 2 2 11 2" xfId="10038"/>
    <cellStyle name="20% - Accent3 2 2 11 2 2" xfId="21028"/>
    <cellStyle name="20% - Accent3 2 2 11 3" xfId="19093"/>
    <cellStyle name="20% - Accent3 2 2 12" xfId="16572"/>
    <cellStyle name="20% - Accent3 2 2 12 2" xfId="22380"/>
    <cellStyle name="20% - Accent3 2 2 13" xfId="9236"/>
    <cellStyle name="20% - Accent3 2 2 13 2" xfId="20262"/>
    <cellStyle name="20% - Accent3 2 2 14" xfId="17741"/>
    <cellStyle name="20% - Accent3 2 2 15" xfId="708"/>
    <cellStyle name="20% - Accent3 2 2 2" xfId="561"/>
    <cellStyle name="20% - Accent3 2 2 2 10" xfId="9273"/>
    <cellStyle name="20% - Accent3 2 2 2 10 2" xfId="20299"/>
    <cellStyle name="20% - Accent3 2 2 2 11" xfId="17815"/>
    <cellStyle name="20% - Accent3 2 2 2 12" xfId="823"/>
    <cellStyle name="20% - Accent3 2 2 2 2" xfId="1125"/>
    <cellStyle name="20% - Accent3 2 2 2 2 2" xfId="1854"/>
    <cellStyle name="20% - Accent3 2 2 2 2 2 2" xfId="8352"/>
    <cellStyle name="20% - Accent3 2 2 2 2 2 2 2" xfId="17450"/>
    <cellStyle name="20% - Accent3 2 2 2 2 2 2 2 2" xfId="23258"/>
    <cellStyle name="20% - Accent3 2 2 2 2 2 2 3" xfId="19971"/>
    <cellStyle name="20% - Accent3 2 2 2 2 2 3" xfId="11374"/>
    <cellStyle name="20% - Accent3 2 2 2 2 2 3 2" xfId="22089"/>
    <cellStyle name="20% - Accent3 2 2 2 2 2 4" xfId="18802"/>
    <cellStyle name="20% - Accent3 2 2 2 2 3" xfId="7753"/>
    <cellStyle name="20% - Accent3 2 2 2 2 3 2" xfId="10742"/>
    <cellStyle name="20% - Accent3 2 2 2 2 3 2 2" xfId="21505"/>
    <cellStyle name="20% - Accent3 2 2 2 2 3 3" xfId="19387"/>
    <cellStyle name="20% - Accent3 2 2 2 2 4" xfId="16866"/>
    <cellStyle name="20% - Accent3 2 2 2 2 4 2" xfId="22674"/>
    <cellStyle name="20% - Accent3 2 2 2 2 5" xfId="9529"/>
    <cellStyle name="20% - Accent3 2 2 2 2 5 2" xfId="20555"/>
    <cellStyle name="20% - Accent3 2 2 2 2 6" xfId="18218"/>
    <cellStyle name="20% - Accent3 2 2 2 3" xfId="1347"/>
    <cellStyle name="20% - Accent3 2 2 2 3 2" xfId="2077"/>
    <cellStyle name="20% - Accent3 2 2 2 3 2 2" xfId="8554"/>
    <cellStyle name="20% - Accent3 2 2 2 3 2 2 2" xfId="17596"/>
    <cellStyle name="20% - Accent3 2 2 2 3 2 2 2 2" xfId="23404"/>
    <cellStyle name="20% - Accent3 2 2 2 3 2 2 3" xfId="20117"/>
    <cellStyle name="20% - Accent3 2 2 2 3 2 3" xfId="11527"/>
    <cellStyle name="20% - Accent3 2 2 2 3 2 3 2" xfId="22235"/>
    <cellStyle name="20% - Accent3 2 2 2 3 2 4" xfId="18948"/>
    <cellStyle name="20% - Accent3 2 2 2 3 3" xfId="7910"/>
    <cellStyle name="20% - Accent3 2 2 2 3 3 2" xfId="10915"/>
    <cellStyle name="20% - Accent3 2 2 2 3 3 2 2" xfId="21651"/>
    <cellStyle name="20% - Accent3 2 2 2 3 3 3" xfId="19533"/>
    <cellStyle name="20% - Accent3 2 2 2 3 4" xfId="17012"/>
    <cellStyle name="20% - Accent3 2 2 2 3 4 2" xfId="22820"/>
    <cellStyle name="20% - Accent3 2 2 2 3 5" xfId="9675"/>
    <cellStyle name="20% - Accent3 2 2 2 3 5 2" xfId="20701"/>
    <cellStyle name="20% - Accent3 2 2 2 3 6" xfId="18364"/>
    <cellStyle name="20% - Accent3 2 2 2 4" xfId="1561"/>
    <cellStyle name="20% - Accent3 2 2 2 4 2" xfId="8092"/>
    <cellStyle name="20% - Accent3 2 2 2 4 2 2" xfId="11105"/>
    <cellStyle name="20% - Accent3 2 2 2 4 2 2 2" xfId="21833"/>
    <cellStyle name="20% - Accent3 2 2 2 4 2 3" xfId="19715"/>
    <cellStyle name="20% - Accent3 2 2 2 4 3" xfId="17194"/>
    <cellStyle name="20% - Accent3 2 2 2 4 3 2" xfId="23002"/>
    <cellStyle name="20% - Accent3 2 2 2 4 4" xfId="9857"/>
    <cellStyle name="20% - Accent3 2 2 2 4 4 2" xfId="20883"/>
    <cellStyle name="20% - Accent3 2 2 2 4 5" xfId="18546"/>
    <cellStyle name="20% - Accent3 2 2 2 5" xfId="1776"/>
    <cellStyle name="20% - Accent3 2 2 2 5 2" xfId="8274"/>
    <cellStyle name="20% - Accent3 2 2 2 5 2 2" xfId="11300"/>
    <cellStyle name="20% - Accent3 2 2 2 5 2 2 2" xfId="22015"/>
    <cellStyle name="20% - Accent3 2 2 2 5 2 3" xfId="19897"/>
    <cellStyle name="20% - Accent3 2 2 2 5 3" xfId="17376"/>
    <cellStyle name="20% - Accent3 2 2 2 5 3 2" xfId="23184"/>
    <cellStyle name="20% - Accent3 2 2 2 5 4" xfId="9455"/>
    <cellStyle name="20% - Accent3 2 2 2 5 4 2" xfId="20481"/>
    <cellStyle name="20% - Accent3 2 2 2 5 5" xfId="18728"/>
    <cellStyle name="20% - Accent3 2 2 2 6" xfId="1050"/>
    <cellStyle name="20% - Accent3 2 2 2 6 2" xfId="7678"/>
    <cellStyle name="20% - Accent3 2 2 2 6 2 2" xfId="16792"/>
    <cellStyle name="20% - Accent3 2 2 2 6 2 2 2" xfId="22600"/>
    <cellStyle name="20% - Accent3 2 2 2 6 2 3" xfId="19313"/>
    <cellStyle name="20% - Accent3 2 2 2 6 3" xfId="10668"/>
    <cellStyle name="20% - Accent3 2 2 2 6 3 2" xfId="21431"/>
    <cellStyle name="20% - Accent3 2 2 2 6 4" xfId="18144"/>
    <cellStyle name="20% - Accent3 2 2 2 7" xfId="3473"/>
    <cellStyle name="20% - Accent3 2 2 2 7 2" xfId="10508"/>
    <cellStyle name="20% - Accent3 2 2 2 7 2 2" xfId="21285"/>
    <cellStyle name="20% - Accent3 2 2 2 7 3" xfId="17998"/>
    <cellStyle name="20% - Accent3 2 2 2 8" xfId="7453"/>
    <cellStyle name="20% - Accent3 2 2 2 8 2" xfId="10123"/>
    <cellStyle name="20% - Accent3 2 2 2 8 2 2" xfId="21102"/>
    <cellStyle name="20% - Accent3 2 2 2 8 3" xfId="19167"/>
    <cellStyle name="20% - Accent3 2 2 2 9" xfId="16646"/>
    <cellStyle name="20% - Accent3 2 2 2 9 2" xfId="22454"/>
    <cellStyle name="20% - Accent3 2 2 3" xfId="619"/>
    <cellStyle name="20% - Accent3 2 2 3 10" xfId="17851"/>
    <cellStyle name="20% - Accent3 2 2 3 11" xfId="860"/>
    <cellStyle name="20% - Accent3 2 2 3 2" xfId="1405"/>
    <cellStyle name="20% - Accent3 2 2 3 2 2" xfId="2113"/>
    <cellStyle name="20% - Accent3 2 2 3 2 2 2" xfId="8590"/>
    <cellStyle name="20% - Accent3 2 2 3 2 2 2 2" xfId="17632"/>
    <cellStyle name="20% - Accent3 2 2 3 2 2 2 2 2" xfId="23440"/>
    <cellStyle name="20% - Accent3 2 2 3 2 2 2 3" xfId="20153"/>
    <cellStyle name="20% - Accent3 2 2 3 2 2 3" xfId="11563"/>
    <cellStyle name="20% - Accent3 2 2 3 2 2 3 2" xfId="22271"/>
    <cellStyle name="20% - Accent3 2 2 3 2 2 4" xfId="18984"/>
    <cellStyle name="20% - Accent3 2 2 3 2 3" xfId="7946"/>
    <cellStyle name="20% - Accent3 2 2 3 2 3 2" xfId="10957"/>
    <cellStyle name="20% - Accent3 2 2 3 2 3 2 2" xfId="21687"/>
    <cellStyle name="20% - Accent3 2 2 3 2 3 3" xfId="19569"/>
    <cellStyle name="20% - Accent3 2 2 3 2 4" xfId="17048"/>
    <cellStyle name="20% - Accent3 2 2 3 2 4 2" xfId="22856"/>
    <cellStyle name="20% - Accent3 2 2 3 2 5" xfId="9711"/>
    <cellStyle name="20% - Accent3 2 2 3 2 5 2" xfId="20737"/>
    <cellStyle name="20% - Accent3 2 2 3 2 6" xfId="18400"/>
    <cellStyle name="20% - Accent3 2 2 3 3" xfId="1597"/>
    <cellStyle name="20% - Accent3 2 2 3 3 2" xfId="8128"/>
    <cellStyle name="20% - Accent3 2 2 3 3 2 2" xfId="11141"/>
    <cellStyle name="20% - Accent3 2 2 3 3 2 2 2" xfId="21869"/>
    <cellStyle name="20% - Accent3 2 2 3 3 2 3" xfId="19751"/>
    <cellStyle name="20% - Accent3 2 2 3 3 3" xfId="17230"/>
    <cellStyle name="20% - Accent3 2 2 3 3 3 2" xfId="23038"/>
    <cellStyle name="20% - Accent3 2 2 3 3 4" xfId="9893"/>
    <cellStyle name="20% - Accent3 2 2 3 3 4 2" xfId="20919"/>
    <cellStyle name="20% - Accent3 2 2 3 3 5" xfId="18582"/>
    <cellStyle name="20% - Accent3 2 2 3 4" xfId="1906"/>
    <cellStyle name="20% - Accent3 2 2 3 4 2" xfId="8388"/>
    <cellStyle name="20% - Accent3 2 2 3 4 2 2" xfId="11415"/>
    <cellStyle name="20% - Accent3 2 2 3 4 2 2 2" xfId="22125"/>
    <cellStyle name="20% - Accent3 2 2 3 4 2 3" xfId="20007"/>
    <cellStyle name="20% - Accent3 2 2 3 4 3" xfId="17486"/>
    <cellStyle name="20% - Accent3 2 2 3 4 3 2" xfId="23294"/>
    <cellStyle name="20% - Accent3 2 2 3 4 4" xfId="9565"/>
    <cellStyle name="20% - Accent3 2 2 3 4 4 2" xfId="20591"/>
    <cellStyle name="20% - Accent3 2 2 3 4 5" xfId="18838"/>
    <cellStyle name="20% - Accent3 2 2 3 5" xfId="1166"/>
    <cellStyle name="20% - Accent3 2 2 3 5 2" xfId="7794"/>
    <cellStyle name="20% - Accent3 2 2 3 5 2 2" xfId="16902"/>
    <cellStyle name="20% - Accent3 2 2 3 5 2 2 2" xfId="22710"/>
    <cellStyle name="20% - Accent3 2 2 3 5 2 3" xfId="19423"/>
    <cellStyle name="20% - Accent3 2 2 3 5 3" xfId="10778"/>
    <cellStyle name="20% - Accent3 2 2 3 5 3 2" xfId="21541"/>
    <cellStyle name="20% - Accent3 2 2 3 5 4" xfId="18254"/>
    <cellStyle name="20% - Accent3 2 2 3 6" xfId="3521"/>
    <cellStyle name="20% - Accent3 2 2 3 6 2" xfId="10555"/>
    <cellStyle name="20% - Accent3 2 2 3 6 2 2" xfId="21321"/>
    <cellStyle name="20% - Accent3 2 2 3 6 3" xfId="18034"/>
    <cellStyle name="20% - Accent3 2 2 3 7" xfId="7489"/>
    <cellStyle name="20% - Accent3 2 2 3 7 2" xfId="10164"/>
    <cellStyle name="20% - Accent3 2 2 3 7 2 2" xfId="21138"/>
    <cellStyle name="20% - Accent3 2 2 3 7 3" xfId="19203"/>
    <cellStyle name="20% - Accent3 2 2 3 8" xfId="16682"/>
    <cellStyle name="20% - Accent3 2 2 3 8 2" xfId="22490"/>
    <cellStyle name="20% - Accent3 2 2 3 9" xfId="9309"/>
    <cellStyle name="20% - Accent3 2 2 3 9 2" xfId="20335"/>
    <cellStyle name="20% - Accent3 2 2 4" xfId="660"/>
    <cellStyle name="20% - Accent3 2 2 4 10" xfId="17887"/>
    <cellStyle name="20% - Accent3 2 2 4 11" xfId="896"/>
    <cellStyle name="20% - Accent3 2 2 4 2" xfId="1446"/>
    <cellStyle name="20% - Accent3 2 2 4 2 2" xfId="2149"/>
    <cellStyle name="20% - Accent3 2 2 4 2 2 2" xfId="8626"/>
    <cellStyle name="20% - Accent3 2 2 4 2 2 2 2" xfId="17668"/>
    <cellStyle name="20% - Accent3 2 2 4 2 2 2 2 2" xfId="23476"/>
    <cellStyle name="20% - Accent3 2 2 4 2 2 2 3" xfId="20189"/>
    <cellStyle name="20% - Accent3 2 2 4 2 2 3" xfId="11599"/>
    <cellStyle name="20% - Accent3 2 2 4 2 2 3 2" xfId="22307"/>
    <cellStyle name="20% - Accent3 2 2 4 2 2 4" xfId="19020"/>
    <cellStyle name="20% - Accent3 2 2 4 2 3" xfId="7982"/>
    <cellStyle name="20% - Accent3 2 2 4 2 3 2" xfId="10994"/>
    <cellStyle name="20% - Accent3 2 2 4 2 3 2 2" xfId="21723"/>
    <cellStyle name="20% - Accent3 2 2 4 2 3 3" xfId="19605"/>
    <cellStyle name="20% - Accent3 2 2 4 2 4" xfId="17084"/>
    <cellStyle name="20% - Accent3 2 2 4 2 4 2" xfId="22892"/>
    <cellStyle name="20% - Accent3 2 2 4 2 5" xfId="9747"/>
    <cellStyle name="20% - Accent3 2 2 4 2 5 2" xfId="20773"/>
    <cellStyle name="20% - Accent3 2 2 4 2 6" xfId="18436"/>
    <cellStyle name="20% - Accent3 2 2 4 3" xfId="1633"/>
    <cellStyle name="20% - Accent3 2 2 4 3 2" xfId="8164"/>
    <cellStyle name="20% - Accent3 2 2 4 3 2 2" xfId="11177"/>
    <cellStyle name="20% - Accent3 2 2 4 3 2 2 2" xfId="21905"/>
    <cellStyle name="20% - Accent3 2 2 4 3 2 3" xfId="19787"/>
    <cellStyle name="20% - Accent3 2 2 4 3 3" xfId="17266"/>
    <cellStyle name="20% - Accent3 2 2 4 3 3 2" xfId="23074"/>
    <cellStyle name="20% - Accent3 2 2 4 3 4" xfId="9929"/>
    <cellStyle name="20% - Accent3 2 2 4 3 4 2" xfId="20955"/>
    <cellStyle name="20% - Accent3 2 2 4 3 5" xfId="18618"/>
    <cellStyle name="20% - Accent3 2 2 4 4" xfId="1947"/>
    <cellStyle name="20% - Accent3 2 2 4 4 2" xfId="8424"/>
    <cellStyle name="20% - Accent3 2 2 4 4 2 2" xfId="11453"/>
    <cellStyle name="20% - Accent3 2 2 4 4 2 2 2" xfId="22161"/>
    <cellStyle name="20% - Accent3 2 2 4 4 2 3" xfId="20043"/>
    <cellStyle name="20% - Accent3 2 2 4 4 3" xfId="17522"/>
    <cellStyle name="20% - Accent3 2 2 4 4 3 2" xfId="23330"/>
    <cellStyle name="20% - Accent3 2 2 4 4 4" xfId="9601"/>
    <cellStyle name="20% - Accent3 2 2 4 4 4 2" xfId="20627"/>
    <cellStyle name="20% - Accent3 2 2 4 4 5" xfId="18874"/>
    <cellStyle name="20% - Accent3 2 2 4 5" xfId="1204"/>
    <cellStyle name="20% - Accent3 2 2 4 5 2" xfId="7832"/>
    <cellStyle name="20% - Accent3 2 2 4 5 2 2" xfId="16938"/>
    <cellStyle name="20% - Accent3 2 2 4 5 2 2 2" xfId="22746"/>
    <cellStyle name="20% - Accent3 2 2 4 5 2 3" xfId="19459"/>
    <cellStyle name="20% - Accent3 2 2 4 5 3" xfId="10814"/>
    <cellStyle name="20% - Accent3 2 2 4 5 3 2" xfId="21577"/>
    <cellStyle name="20% - Accent3 2 2 4 5 4" xfId="18290"/>
    <cellStyle name="20% - Accent3 2 2 4 6" xfId="3560"/>
    <cellStyle name="20% - Accent3 2 2 4 6 2" xfId="10594"/>
    <cellStyle name="20% - Accent3 2 2 4 6 2 2" xfId="21357"/>
    <cellStyle name="20% - Accent3 2 2 4 6 3" xfId="18070"/>
    <cellStyle name="20% - Accent3 2 2 4 7" xfId="7525"/>
    <cellStyle name="20% - Accent3 2 2 4 7 2" xfId="10201"/>
    <cellStyle name="20% - Accent3 2 2 4 7 2 2" xfId="21174"/>
    <cellStyle name="20% - Accent3 2 2 4 7 3" xfId="19239"/>
    <cellStyle name="20% - Accent3 2 2 4 8" xfId="16718"/>
    <cellStyle name="20% - Accent3 2 2 4 8 2" xfId="22526"/>
    <cellStyle name="20% - Accent3 2 2 4 9" xfId="9345"/>
    <cellStyle name="20% - Accent3 2 2 4 9 2" xfId="20371"/>
    <cellStyle name="20% - Accent3 2 2 5" xfId="524"/>
    <cellStyle name="20% - Accent3 2 2 5 10" xfId="17778"/>
    <cellStyle name="20% - Accent3 2 2 5 11" xfId="757"/>
    <cellStyle name="20% - Accent3 2 2 5 2" xfId="1487"/>
    <cellStyle name="20% - Accent3 2 2 5 2 2" xfId="2185"/>
    <cellStyle name="20% - Accent3 2 2 5 2 2 2" xfId="8662"/>
    <cellStyle name="20% - Accent3 2 2 5 2 2 2 2" xfId="17704"/>
    <cellStyle name="20% - Accent3 2 2 5 2 2 2 2 2" xfId="23512"/>
    <cellStyle name="20% - Accent3 2 2 5 2 2 2 3" xfId="20225"/>
    <cellStyle name="20% - Accent3 2 2 5 2 2 3" xfId="11635"/>
    <cellStyle name="20% - Accent3 2 2 5 2 2 3 2" xfId="22343"/>
    <cellStyle name="20% - Accent3 2 2 5 2 2 4" xfId="19056"/>
    <cellStyle name="20% - Accent3 2 2 5 2 3" xfId="8018"/>
    <cellStyle name="20% - Accent3 2 2 5 2 3 2" xfId="11031"/>
    <cellStyle name="20% - Accent3 2 2 5 2 3 2 2" xfId="21759"/>
    <cellStyle name="20% - Accent3 2 2 5 2 3 3" xfId="19641"/>
    <cellStyle name="20% - Accent3 2 2 5 2 4" xfId="17120"/>
    <cellStyle name="20% - Accent3 2 2 5 2 4 2" xfId="22928"/>
    <cellStyle name="20% - Accent3 2 2 5 2 5" xfId="9783"/>
    <cellStyle name="20% - Accent3 2 2 5 2 5 2" xfId="20809"/>
    <cellStyle name="20% - Accent3 2 2 5 2 6" xfId="18472"/>
    <cellStyle name="20% - Accent3 2 2 5 3" xfId="1669"/>
    <cellStyle name="20% - Accent3 2 2 5 3 2" xfId="8200"/>
    <cellStyle name="20% - Accent3 2 2 5 3 2 2" xfId="11213"/>
    <cellStyle name="20% - Accent3 2 2 5 3 2 2 2" xfId="21941"/>
    <cellStyle name="20% - Accent3 2 2 5 3 2 3" xfId="19823"/>
    <cellStyle name="20% - Accent3 2 2 5 3 3" xfId="17302"/>
    <cellStyle name="20% - Accent3 2 2 5 3 3 2" xfId="23110"/>
    <cellStyle name="20% - Accent3 2 2 5 3 4" xfId="9965"/>
    <cellStyle name="20% - Accent3 2 2 5 3 4 2" xfId="20991"/>
    <cellStyle name="20% - Accent3 2 2 5 3 5" xfId="18654"/>
    <cellStyle name="20% - Accent3 2 2 5 4" xfId="1817"/>
    <cellStyle name="20% - Accent3 2 2 5 4 2" xfId="8315"/>
    <cellStyle name="20% - Accent3 2 2 5 4 2 2" xfId="11337"/>
    <cellStyle name="20% - Accent3 2 2 5 4 2 2 2" xfId="22052"/>
    <cellStyle name="20% - Accent3 2 2 5 4 2 3" xfId="19934"/>
    <cellStyle name="20% - Accent3 2 2 5 4 3" xfId="17413"/>
    <cellStyle name="20% - Accent3 2 2 5 4 3 2" xfId="23221"/>
    <cellStyle name="20% - Accent3 2 2 5 4 4" xfId="9492"/>
    <cellStyle name="20% - Accent3 2 2 5 4 4 2" xfId="20518"/>
    <cellStyle name="20% - Accent3 2 2 5 4 5" xfId="18765"/>
    <cellStyle name="20% - Accent3 2 2 5 5" xfId="1088"/>
    <cellStyle name="20% - Accent3 2 2 5 5 2" xfId="7716"/>
    <cellStyle name="20% - Accent3 2 2 5 5 2 2" xfId="16829"/>
    <cellStyle name="20% - Accent3 2 2 5 5 2 2 2" xfId="22637"/>
    <cellStyle name="20% - Accent3 2 2 5 5 2 3" xfId="19350"/>
    <cellStyle name="20% - Accent3 2 2 5 5 3" xfId="10705"/>
    <cellStyle name="20% - Accent3 2 2 5 5 3 2" xfId="21468"/>
    <cellStyle name="20% - Accent3 2 2 5 5 4" xfId="18181"/>
    <cellStyle name="20% - Accent3 2 2 5 6" xfId="3417"/>
    <cellStyle name="20% - Accent3 2 2 5 6 2" xfId="10453"/>
    <cellStyle name="20% - Accent3 2 2 5 6 2 2" xfId="21248"/>
    <cellStyle name="20% - Accent3 2 2 5 6 3" xfId="17961"/>
    <cellStyle name="20% - Accent3 2 2 5 7" xfId="7416"/>
    <cellStyle name="20% - Accent3 2 2 5 7 2" xfId="10086"/>
    <cellStyle name="20% - Accent3 2 2 5 7 2 2" xfId="21065"/>
    <cellStyle name="20% - Accent3 2 2 5 7 3" xfId="19130"/>
    <cellStyle name="20% - Accent3 2 2 5 8" xfId="16609"/>
    <cellStyle name="20% - Accent3 2 2 5 8 2" xfId="22417"/>
    <cellStyle name="20% - Accent3 2 2 5 9" xfId="9381"/>
    <cellStyle name="20% - Accent3 2 2 5 9 2" xfId="20407"/>
    <cellStyle name="20% - Accent3 2 2 6" xfId="1281"/>
    <cellStyle name="20% - Accent3 2 2 6 2" xfId="2040"/>
    <cellStyle name="20% - Accent3 2 2 6 2 2" xfId="8517"/>
    <cellStyle name="20% - Accent3 2 2 6 2 2 2" xfId="17559"/>
    <cellStyle name="20% - Accent3 2 2 6 2 2 2 2" xfId="23367"/>
    <cellStyle name="20% - Accent3 2 2 6 2 2 3" xfId="20080"/>
    <cellStyle name="20% - Accent3 2 2 6 2 3" xfId="11490"/>
    <cellStyle name="20% - Accent3 2 2 6 2 3 2" xfId="22198"/>
    <cellStyle name="20% - Accent3 2 2 6 2 4" xfId="18911"/>
    <cellStyle name="20% - Accent3 2 2 6 3" xfId="7873"/>
    <cellStyle name="20% - Accent3 2 2 6 3 2" xfId="10871"/>
    <cellStyle name="20% - Accent3 2 2 6 3 2 2" xfId="21614"/>
    <cellStyle name="20% - Accent3 2 2 6 3 3" xfId="19496"/>
    <cellStyle name="20% - Accent3 2 2 6 4" xfId="16975"/>
    <cellStyle name="20% - Accent3 2 2 6 4 2" xfId="22783"/>
    <cellStyle name="20% - Accent3 2 2 6 5" xfId="9638"/>
    <cellStyle name="20% - Accent3 2 2 6 5 2" xfId="20664"/>
    <cellStyle name="20% - Accent3 2 2 6 6" xfId="18327"/>
    <cellStyle name="20% - Accent3 2 2 7" xfId="1524"/>
    <cellStyle name="20% - Accent3 2 2 7 2" xfId="8055"/>
    <cellStyle name="20% - Accent3 2 2 7 2 2" xfId="11068"/>
    <cellStyle name="20% - Accent3 2 2 7 2 2 2" xfId="21796"/>
    <cellStyle name="20% - Accent3 2 2 7 2 3" xfId="19678"/>
    <cellStyle name="20% - Accent3 2 2 7 3" xfId="17157"/>
    <cellStyle name="20% - Accent3 2 2 7 3 2" xfId="22965"/>
    <cellStyle name="20% - Accent3 2 2 7 4" xfId="9820"/>
    <cellStyle name="20% - Accent3 2 2 7 4 2" xfId="20846"/>
    <cellStyle name="20% - Accent3 2 2 7 5" xfId="18509"/>
    <cellStyle name="20% - Accent3 2 2 8" xfId="1710"/>
    <cellStyle name="20% - Accent3 2 2 8 2" xfId="8237"/>
    <cellStyle name="20% - Accent3 2 2 8 2 2" xfId="11252"/>
    <cellStyle name="20% - Accent3 2 2 8 2 2 2" xfId="21978"/>
    <cellStyle name="20% - Accent3 2 2 8 2 3" xfId="19860"/>
    <cellStyle name="20% - Accent3 2 2 8 3" xfId="17339"/>
    <cellStyle name="20% - Accent3 2 2 8 3 2" xfId="23147"/>
    <cellStyle name="20% - Accent3 2 2 8 4" xfId="9418"/>
    <cellStyle name="20% - Accent3 2 2 8 4 2" xfId="20444"/>
    <cellStyle name="20% - Accent3 2 2 8 5" xfId="18691"/>
    <cellStyle name="20% - Accent3 2 2 9" xfId="1004"/>
    <cellStyle name="20% - Accent3 2 2 9 2" xfId="7632"/>
    <cellStyle name="20% - Accent3 2 2 9 2 2" xfId="16755"/>
    <cellStyle name="20% - Accent3 2 2 9 2 2 2" xfId="22563"/>
    <cellStyle name="20% - Accent3 2 2 9 2 3" xfId="19276"/>
    <cellStyle name="20% - Accent3 2 2 9 3" xfId="10631"/>
    <cellStyle name="20% - Accent3 2 2 9 3 2" xfId="21394"/>
    <cellStyle name="20% - Accent3 2 2 9 4" xfId="18107"/>
    <cellStyle name="20% - Accent3 2 3" xfId="543"/>
    <cellStyle name="20% - Accent3 2 3 10" xfId="9255"/>
    <cellStyle name="20% - Accent3 2 3 10 2" xfId="20281"/>
    <cellStyle name="20% - Accent3 2 3 11" xfId="17797"/>
    <cellStyle name="20% - Accent3 2 3 12" xfId="805"/>
    <cellStyle name="20% - Accent3 2 3 2" xfId="1107"/>
    <cellStyle name="20% - Accent3 2 3 2 2" xfId="1836"/>
    <cellStyle name="20% - Accent3 2 3 2 2 2" xfId="8334"/>
    <cellStyle name="20% - Accent3 2 3 2 2 2 2" xfId="17432"/>
    <cellStyle name="20% - Accent3 2 3 2 2 2 2 2" xfId="23240"/>
    <cellStyle name="20% - Accent3 2 3 2 2 2 3" xfId="19953"/>
    <cellStyle name="20% - Accent3 2 3 2 2 3" xfId="11356"/>
    <cellStyle name="20% - Accent3 2 3 2 2 3 2" xfId="22071"/>
    <cellStyle name="20% - Accent3 2 3 2 2 4" xfId="18784"/>
    <cellStyle name="20% - Accent3 2 3 2 3" xfId="7735"/>
    <cellStyle name="20% - Accent3 2 3 2 3 2" xfId="10724"/>
    <cellStyle name="20% - Accent3 2 3 2 3 2 2" xfId="21487"/>
    <cellStyle name="20% - Accent3 2 3 2 3 3" xfId="19369"/>
    <cellStyle name="20% - Accent3 2 3 2 4" xfId="16848"/>
    <cellStyle name="20% - Accent3 2 3 2 4 2" xfId="22656"/>
    <cellStyle name="20% - Accent3 2 3 2 5" xfId="9511"/>
    <cellStyle name="20% - Accent3 2 3 2 5 2" xfId="20537"/>
    <cellStyle name="20% - Accent3 2 3 2 6" xfId="18200"/>
    <cellStyle name="20% - Accent3 2 3 3" xfId="1329"/>
    <cellStyle name="20% - Accent3 2 3 3 2" xfId="2059"/>
    <cellStyle name="20% - Accent3 2 3 3 2 2" xfId="8536"/>
    <cellStyle name="20% - Accent3 2 3 3 2 2 2" xfId="17578"/>
    <cellStyle name="20% - Accent3 2 3 3 2 2 2 2" xfId="23386"/>
    <cellStyle name="20% - Accent3 2 3 3 2 2 3" xfId="20099"/>
    <cellStyle name="20% - Accent3 2 3 3 2 3" xfId="11509"/>
    <cellStyle name="20% - Accent3 2 3 3 2 3 2" xfId="22217"/>
    <cellStyle name="20% - Accent3 2 3 3 2 4" xfId="18930"/>
    <cellStyle name="20% - Accent3 2 3 3 3" xfId="7892"/>
    <cellStyle name="20% - Accent3 2 3 3 3 2" xfId="10897"/>
    <cellStyle name="20% - Accent3 2 3 3 3 2 2" xfId="21633"/>
    <cellStyle name="20% - Accent3 2 3 3 3 3" xfId="19515"/>
    <cellStyle name="20% - Accent3 2 3 3 4" xfId="16994"/>
    <cellStyle name="20% - Accent3 2 3 3 4 2" xfId="22802"/>
    <cellStyle name="20% - Accent3 2 3 3 5" xfId="9657"/>
    <cellStyle name="20% - Accent3 2 3 3 5 2" xfId="20683"/>
    <cellStyle name="20% - Accent3 2 3 3 6" xfId="18346"/>
    <cellStyle name="20% - Accent3 2 3 4" xfId="1543"/>
    <cellStyle name="20% - Accent3 2 3 4 2" xfId="8074"/>
    <cellStyle name="20% - Accent3 2 3 4 2 2" xfId="11087"/>
    <cellStyle name="20% - Accent3 2 3 4 2 2 2" xfId="21815"/>
    <cellStyle name="20% - Accent3 2 3 4 2 3" xfId="19697"/>
    <cellStyle name="20% - Accent3 2 3 4 3" xfId="17176"/>
    <cellStyle name="20% - Accent3 2 3 4 3 2" xfId="22984"/>
    <cellStyle name="20% - Accent3 2 3 4 4" xfId="9839"/>
    <cellStyle name="20% - Accent3 2 3 4 4 2" xfId="20865"/>
    <cellStyle name="20% - Accent3 2 3 4 5" xfId="18528"/>
    <cellStyle name="20% - Accent3 2 3 5" xfId="1758"/>
    <cellStyle name="20% - Accent3 2 3 5 2" xfId="8256"/>
    <cellStyle name="20% - Accent3 2 3 5 2 2" xfId="11282"/>
    <cellStyle name="20% - Accent3 2 3 5 2 2 2" xfId="21997"/>
    <cellStyle name="20% - Accent3 2 3 5 2 3" xfId="19879"/>
    <cellStyle name="20% - Accent3 2 3 5 3" xfId="17358"/>
    <cellStyle name="20% - Accent3 2 3 5 3 2" xfId="23166"/>
    <cellStyle name="20% - Accent3 2 3 5 4" xfId="9437"/>
    <cellStyle name="20% - Accent3 2 3 5 4 2" xfId="20463"/>
    <cellStyle name="20% - Accent3 2 3 5 5" xfId="18710"/>
    <cellStyle name="20% - Accent3 2 3 6" xfId="1032"/>
    <cellStyle name="20% - Accent3 2 3 6 2" xfId="7660"/>
    <cellStyle name="20% - Accent3 2 3 6 2 2" xfId="16774"/>
    <cellStyle name="20% - Accent3 2 3 6 2 2 2" xfId="22582"/>
    <cellStyle name="20% - Accent3 2 3 6 2 3" xfId="19295"/>
    <cellStyle name="20% - Accent3 2 3 6 3" xfId="10650"/>
    <cellStyle name="20% - Accent3 2 3 6 3 2" xfId="21413"/>
    <cellStyle name="20% - Accent3 2 3 6 4" xfId="18126"/>
    <cellStyle name="20% - Accent3 2 3 7" xfId="3455"/>
    <cellStyle name="20% - Accent3 2 3 7 2" xfId="10490"/>
    <cellStyle name="20% - Accent3 2 3 7 2 2" xfId="21267"/>
    <cellStyle name="20% - Accent3 2 3 7 3" xfId="17980"/>
    <cellStyle name="20% - Accent3 2 3 8" xfId="7435"/>
    <cellStyle name="20% - Accent3 2 3 8 2" xfId="10105"/>
    <cellStyle name="20% - Accent3 2 3 8 2 2" xfId="21084"/>
    <cellStyle name="20% - Accent3 2 3 8 3" xfId="19149"/>
    <cellStyle name="20% - Accent3 2 3 9" xfId="16628"/>
    <cellStyle name="20% - Accent3 2 3 9 2" xfId="22436"/>
    <cellStyle name="20% - Accent3 2 4" xfId="583"/>
    <cellStyle name="20% - Accent3 2 4 10" xfId="17833"/>
    <cellStyle name="20% - Accent3 2 4 11" xfId="841"/>
    <cellStyle name="20% - Accent3 2 4 2" xfId="1369"/>
    <cellStyle name="20% - Accent3 2 4 2 2" xfId="2095"/>
    <cellStyle name="20% - Accent3 2 4 2 2 2" xfId="8572"/>
    <cellStyle name="20% - Accent3 2 4 2 2 2 2" xfId="17614"/>
    <cellStyle name="20% - Accent3 2 4 2 2 2 2 2" xfId="23422"/>
    <cellStyle name="20% - Accent3 2 4 2 2 2 3" xfId="20135"/>
    <cellStyle name="20% - Accent3 2 4 2 2 3" xfId="11545"/>
    <cellStyle name="20% - Accent3 2 4 2 2 3 2" xfId="22253"/>
    <cellStyle name="20% - Accent3 2 4 2 2 4" xfId="18966"/>
    <cellStyle name="20% - Accent3 2 4 2 3" xfId="7928"/>
    <cellStyle name="20% - Accent3 2 4 2 3 2" xfId="10933"/>
    <cellStyle name="20% - Accent3 2 4 2 3 2 2" xfId="21669"/>
    <cellStyle name="20% - Accent3 2 4 2 3 3" xfId="19551"/>
    <cellStyle name="20% - Accent3 2 4 2 4" xfId="17030"/>
    <cellStyle name="20% - Accent3 2 4 2 4 2" xfId="22838"/>
    <cellStyle name="20% - Accent3 2 4 2 5" xfId="9693"/>
    <cellStyle name="20% - Accent3 2 4 2 5 2" xfId="20719"/>
    <cellStyle name="20% - Accent3 2 4 2 6" xfId="18382"/>
    <cellStyle name="20% - Accent3 2 4 3" xfId="1579"/>
    <cellStyle name="20% - Accent3 2 4 3 2" xfId="8110"/>
    <cellStyle name="20% - Accent3 2 4 3 2 2" xfId="11123"/>
    <cellStyle name="20% - Accent3 2 4 3 2 2 2" xfId="21851"/>
    <cellStyle name="20% - Accent3 2 4 3 2 3" xfId="19733"/>
    <cellStyle name="20% - Accent3 2 4 3 3" xfId="17212"/>
    <cellStyle name="20% - Accent3 2 4 3 3 2" xfId="23020"/>
    <cellStyle name="20% - Accent3 2 4 3 4" xfId="9875"/>
    <cellStyle name="20% - Accent3 2 4 3 4 2" xfId="20901"/>
    <cellStyle name="20% - Accent3 2 4 3 5" xfId="18564"/>
    <cellStyle name="20% - Accent3 2 4 4" xfId="1874"/>
    <cellStyle name="20% - Accent3 2 4 4 2" xfId="8370"/>
    <cellStyle name="20% - Accent3 2 4 4 2 2" xfId="11392"/>
    <cellStyle name="20% - Accent3 2 4 4 2 2 2" xfId="22107"/>
    <cellStyle name="20% - Accent3 2 4 4 2 3" xfId="19989"/>
    <cellStyle name="20% - Accent3 2 4 4 3" xfId="17468"/>
    <cellStyle name="20% - Accent3 2 4 4 3 2" xfId="23276"/>
    <cellStyle name="20% - Accent3 2 4 4 4" xfId="9547"/>
    <cellStyle name="20% - Accent3 2 4 4 4 2" xfId="20573"/>
    <cellStyle name="20% - Accent3 2 4 4 5" xfId="18820"/>
    <cellStyle name="20% - Accent3 2 4 5" xfId="1144"/>
    <cellStyle name="20% - Accent3 2 4 5 2" xfId="7772"/>
    <cellStyle name="20% - Accent3 2 4 5 2 2" xfId="16884"/>
    <cellStyle name="20% - Accent3 2 4 5 2 2 2" xfId="22692"/>
    <cellStyle name="20% - Accent3 2 4 5 2 3" xfId="19405"/>
    <cellStyle name="20% - Accent3 2 4 5 3" xfId="10760"/>
    <cellStyle name="20% - Accent3 2 4 5 3 2" xfId="21523"/>
    <cellStyle name="20% - Accent3 2 4 5 4" xfId="18236"/>
    <cellStyle name="20% - Accent3 2 4 6" xfId="3494"/>
    <cellStyle name="20% - Accent3 2 4 6 2" xfId="10529"/>
    <cellStyle name="20% - Accent3 2 4 6 2 2" xfId="21303"/>
    <cellStyle name="20% - Accent3 2 4 6 3" xfId="18016"/>
    <cellStyle name="20% - Accent3 2 4 7" xfId="7471"/>
    <cellStyle name="20% - Accent3 2 4 7 2" xfId="10141"/>
    <cellStyle name="20% - Accent3 2 4 7 2 2" xfId="21120"/>
    <cellStyle name="20% - Accent3 2 4 7 3" xfId="19185"/>
    <cellStyle name="20% - Accent3 2 4 8" xfId="16664"/>
    <cellStyle name="20% - Accent3 2 4 8 2" xfId="22472"/>
    <cellStyle name="20% - Accent3 2 4 9" xfId="9291"/>
    <cellStyle name="20% - Accent3 2 4 9 2" xfId="20317"/>
    <cellStyle name="20% - Accent3 2 5" xfId="637"/>
    <cellStyle name="20% - Accent3 2 5 10" xfId="17869"/>
    <cellStyle name="20% - Accent3 2 5 11" xfId="878"/>
    <cellStyle name="20% - Accent3 2 5 2" xfId="1423"/>
    <cellStyle name="20% - Accent3 2 5 2 2" xfId="2131"/>
    <cellStyle name="20% - Accent3 2 5 2 2 2" xfId="8608"/>
    <cellStyle name="20% - Accent3 2 5 2 2 2 2" xfId="17650"/>
    <cellStyle name="20% - Accent3 2 5 2 2 2 2 2" xfId="23458"/>
    <cellStyle name="20% - Accent3 2 5 2 2 2 3" xfId="20171"/>
    <cellStyle name="20% - Accent3 2 5 2 2 3" xfId="11581"/>
    <cellStyle name="20% - Accent3 2 5 2 2 3 2" xfId="22289"/>
    <cellStyle name="20% - Accent3 2 5 2 2 4" xfId="19002"/>
    <cellStyle name="20% - Accent3 2 5 2 3" xfId="7964"/>
    <cellStyle name="20% - Accent3 2 5 2 3 2" xfId="10975"/>
    <cellStyle name="20% - Accent3 2 5 2 3 2 2" xfId="21705"/>
    <cellStyle name="20% - Accent3 2 5 2 3 3" xfId="19587"/>
    <cellStyle name="20% - Accent3 2 5 2 4" xfId="17066"/>
    <cellStyle name="20% - Accent3 2 5 2 4 2" xfId="22874"/>
    <cellStyle name="20% - Accent3 2 5 2 5" xfId="9729"/>
    <cellStyle name="20% - Accent3 2 5 2 5 2" xfId="20755"/>
    <cellStyle name="20% - Accent3 2 5 2 6" xfId="18418"/>
    <cellStyle name="20% - Accent3 2 5 3" xfId="1615"/>
    <cellStyle name="20% - Accent3 2 5 3 2" xfId="8146"/>
    <cellStyle name="20% - Accent3 2 5 3 2 2" xfId="11159"/>
    <cellStyle name="20% - Accent3 2 5 3 2 2 2" xfId="21887"/>
    <cellStyle name="20% - Accent3 2 5 3 2 3" xfId="19769"/>
    <cellStyle name="20% - Accent3 2 5 3 3" xfId="17248"/>
    <cellStyle name="20% - Accent3 2 5 3 3 2" xfId="23056"/>
    <cellStyle name="20% - Accent3 2 5 3 4" xfId="9911"/>
    <cellStyle name="20% - Accent3 2 5 3 4 2" xfId="20937"/>
    <cellStyle name="20% - Accent3 2 5 3 5" xfId="18600"/>
    <cellStyle name="20% - Accent3 2 5 4" xfId="1924"/>
    <cellStyle name="20% - Accent3 2 5 4 2" xfId="8406"/>
    <cellStyle name="20% - Accent3 2 5 4 2 2" xfId="11433"/>
    <cellStyle name="20% - Accent3 2 5 4 2 2 2" xfId="22143"/>
    <cellStyle name="20% - Accent3 2 5 4 2 3" xfId="20025"/>
    <cellStyle name="20% - Accent3 2 5 4 3" xfId="17504"/>
    <cellStyle name="20% - Accent3 2 5 4 3 2" xfId="23312"/>
    <cellStyle name="20% - Accent3 2 5 4 4" xfId="9583"/>
    <cellStyle name="20% - Accent3 2 5 4 4 2" xfId="20609"/>
    <cellStyle name="20% - Accent3 2 5 4 5" xfId="18856"/>
    <cellStyle name="20% - Accent3 2 5 5" xfId="1184"/>
    <cellStyle name="20% - Accent3 2 5 5 2" xfId="7812"/>
    <cellStyle name="20% - Accent3 2 5 5 2 2" xfId="16920"/>
    <cellStyle name="20% - Accent3 2 5 5 2 2 2" xfId="22728"/>
    <cellStyle name="20% - Accent3 2 5 5 2 3" xfId="19441"/>
    <cellStyle name="20% - Accent3 2 5 5 3" xfId="10796"/>
    <cellStyle name="20% - Accent3 2 5 5 3 2" xfId="21559"/>
    <cellStyle name="20% - Accent3 2 5 5 4" xfId="18272"/>
    <cellStyle name="20% - Accent3 2 5 6" xfId="3539"/>
    <cellStyle name="20% - Accent3 2 5 6 2" xfId="10573"/>
    <cellStyle name="20% - Accent3 2 5 6 2 2" xfId="21339"/>
    <cellStyle name="20% - Accent3 2 5 6 3" xfId="18052"/>
    <cellStyle name="20% - Accent3 2 5 7" xfId="7507"/>
    <cellStyle name="20% - Accent3 2 5 7 2" xfId="10182"/>
    <cellStyle name="20% - Accent3 2 5 7 2 2" xfId="21156"/>
    <cellStyle name="20% - Accent3 2 5 7 3" xfId="19221"/>
    <cellStyle name="20% - Accent3 2 5 8" xfId="16700"/>
    <cellStyle name="20% - Accent3 2 5 8 2" xfId="22508"/>
    <cellStyle name="20% - Accent3 2 5 9" xfId="9327"/>
    <cellStyle name="20% - Accent3 2 5 9 2" xfId="20353"/>
    <cellStyle name="20% - Accent3 2 6" xfId="506"/>
    <cellStyle name="20% - Accent3 2 6 10" xfId="17760"/>
    <cellStyle name="20% - Accent3 2 6 11" xfId="734"/>
    <cellStyle name="20% - Accent3 2 6 2" xfId="1464"/>
    <cellStyle name="20% - Accent3 2 6 2 2" xfId="2167"/>
    <cellStyle name="20% - Accent3 2 6 2 2 2" xfId="8644"/>
    <cellStyle name="20% - Accent3 2 6 2 2 2 2" xfId="17686"/>
    <cellStyle name="20% - Accent3 2 6 2 2 2 2 2" xfId="23494"/>
    <cellStyle name="20% - Accent3 2 6 2 2 2 3" xfId="20207"/>
    <cellStyle name="20% - Accent3 2 6 2 2 3" xfId="11617"/>
    <cellStyle name="20% - Accent3 2 6 2 2 3 2" xfId="22325"/>
    <cellStyle name="20% - Accent3 2 6 2 2 4" xfId="19038"/>
    <cellStyle name="20% - Accent3 2 6 2 3" xfId="8000"/>
    <cellStyle name="20% - Accent3 2 6 2 3 2" xfId="11012"/>
    <cellStyle name="20% - Accent3 2 6 2 3 2 2" xfId="21741"/>
    <cellStyle name="20% - Accent3 2 6 2 3 3" xfId="19623"/>
    <cellStyle name="20% - Accent3 2 6 2 4" xfId="17102"/>
    <cellStyle name="20% - Accent3 2 6 2 4 2" xfId="22910"/>
    <cellStyle name="20% - Accent3 2 6 2 5" xfId="9765"/>
    <cellStyle name="20% - Accent3 2 6 2 5 2" xfId="20791"/>
    <cellStyle name="20% - Accent3 2 6 2 6" xfId="18454"/>
    <cellStyle name="20% - Accent3 2 6 3" xfId="1651"/>
    <cellStyle name="20% - Accent3 2 6 3 2" xfId="8182"/>
    <cellStyle name="20% - Accent3 2 6 3 2 2" xfId="11195"/>
    <cellStyle name="20% - Accent3 2 6 3 2 2 2" xfId="21923"/>
    <cellStyle name="20% - Accent3 2 6 3 2 3" xfId="19805"/>
    <cellStyle name="20% - Accent3 2 6 3 3" xfId="17284"/>
    <cellStyle name="20% - Accent3 2 6 3 3 2" xfId="23092"/>
    <cellStyle name="20% - Accent3 2 6 3 4" xfId="9947"/>
    <cellStyle name="20% - Accent3 2 6 3 4 2" xfId="20973"/>
    <cellStyle name="20% - Accent3 2 6 3 5" xfId="18636"/>
    <cellStyle name="20% - Accent3 2 6 4" xfId="1795"/>
    <cellStyle name="20% - Accent3 2 6 4 2" xfId="8293"/>
    <cellStyle name="20% - Accent3 2 6 4 2 2" xfId="11319"/>
    <cellStyle name="20% - Accent3 2 6 4 2 2 2" xfId="22034"/>
    <cellStyle name="20% - Accent3 2 6 4 2 3" xfId="19916"/>
    <cellStyle name="20% - Accent3 2 6 4 3" xfId="17395"/>
    <cellStyle name="20% - Accent3 2 6 4 3 2" xfId="23203"/>
    <cellStyle name="20% - Accent3 2 6 4 4" xfId="9474"/>
    <cellStyle name="20% - Accent3 2 6 4 4 2" xfId="20500"/>
    <cellStyle name="20% - Accent3 2 6 4 5" xfId="18747"/>
    <cellStyle name="20% - Accent3 2 6 5" xfId="1069"/>
    <cellStyle name="20% - Accent3 2 6 5 2" xfId="7697"/>
    <cellStyle name="20% - Accent3 2 6 5 2 2" xfId="16811"/>
    <cellStyle name="20% - Accent3 2 6 5 2 2 2" xfId="22619"/>
    <cellStyle name="20% - Accent3 2 6 5 2 3" xfId="19332"/>
    <cellStyle name="20% - Accent3 2 6 5 3" xfId="10687"/>
    <cellStyle name="20% - Accent3 2 6 5 3 2" xfId="21450"/>
    <cellStyle name="20% - Accent3 2 6 5 4" xfId="18163"/>
    <cellStyle name="20% - Accent3 2 6 6" xfId="3396"/>
    <cellStyle name="20% - Accent3 2 6 6 2" xfId="10432"/>
    <cellStyle name="20% - Accent3 2 6 6 2 2" xfId="21230"/>
    <cellStyle name="20% - Accent3 2 6 6 3" xfId="17943"/>
    <cellStyle name="20% - Accent3 2 6 7" xfId="7398"/>
    <cellStyle name="20% - Accent3 2 6 7 2" xfId="10064"/>
    <cellStyle name="20% - Accent3 2 6 7 2 2" xfId="21047"/>
    <cellStyle name="20% - Accent3 2 6 7 3" xfId="19112"/>
    <cellStyle name="20% - Accent3 2 6 8" xfId="16591"/>
    <cellStyle name="20% - Accent3 2 6 8 2" xfId="22399"/>
    <cellStyle name="20% - Accent3 2 6 9" xfId="9363"/>
    <cellStyle name="20% - Accent3 2 6 9 2" xfId="20389"/>
    <cellStyle name="20% - Accent3 2 7" xfId="1258"/>
    <cellStyle name="20% - Accent3 2 7 2" xfId="2022"/>
    <cellStyle name="20% - Accent3 2 7 2 2" xfId="8499"/>
    <cellStyle name="20% - Accent3 2 7 2 2 2" xfId="17541"/>
    <cellStyle name="20% - Accent3 2 7 2 2 2 2" xfId="23349"/>
    <cellStyle name="20% - Accent3 2 7 2 2 3" xfId="20062"/>
    <cellStyle name="20% - Accent3 2 7 2 3" xfId="11472"/>
    <cellStyle name="20% - Accent3 2 7 2 3 2" xfId="22180"/>
    <cellStyle name="20% - Accent3 2 7 2 4" xfId="18893"/>
    <cellStyle name="20% - Accent3 2 7 3" xfId="7855"/>
    <cellStyle name="20% - Accent3 2 7 3 2" xfId="10852"/>
    <cellStyle name="20% - Accent3 2 7 3 2 2" xfId="21596"/>
    <cellStyle name="20% - Accent3 2 7 3 3" xfId="19478"/>
    <cellStyle name="20% - Accent3 2 7 4" xfId="16957"/>
    <cellStyle name="20% - Accent3 2 7 4 2" xfId="22765"/>
    <cellStyle name="20% - Accent3 2 7 5" xfId="9620"/>
    <cellStyle name="20% - Accent3 2 7 5 2" xfId="20646"/>
    <cellStyle name="20% - Accent3 2 7 6" xfId="18309"/>
    <cellStyle name="20% - Accent3 2 8" xfId="1506"/>
    <cellStyle name="20% - Accent3 2 8 2" xfId="8037"/>
    <cellStyle name="20% - Accent3 2 8 2 2" xfId="11050"/>
    <cellStyle name="20% - Accent3 2 8 2 2 2" xfId="21778"/>
    <cellStyle name="20% - Accent3 2 8 2 3" xfId="19660"/>
    <cellStyle name="20% - Accent3 2 8 3" xfId="17139"/>
    <cellStyle name="20% - Accent3 2 8 3 2" xfId="22947"/>
    <cellStyle name="20% - Accent3 2 8 4" xfId="9802"/>
    <cellStyle name="20% - Accent3 2 8 4 2" xfId="20828"/>
    <cellStyle name="20% - Accent3 2 8 5" xfId="18491"/>
    <cellStyle name="20% - Accent3 2 9" xfId="1692"/>
    <cellStyle name="20% - Accent3 2 9 2" xfId="8219"/>
    <cellStyle name="20% - Accent3 2 9 2 2" xfId="11234"/>
    <cellStyle name="20% - Accent3 2 9 2 2 2" xfId="21960"/>
    <cellStyle name="20% - Accent3 2 9 2 3" xfId="19842"/>
    <cellStyle name="20% - Accent3 2 9 3" xfId="17321"/>
    <cellStyle name="20% - Accent3 2 9 3 2" xfId="23129"/>
    <cellStyle name="20% - Accent3 2 9 4" xfId="9400"/>
    <cellStyle name="20% - Accent3 2 9 4 2" xfId="20426"/>
    <cellStyle name="20% - Accent3 2 9 5" xfId="18673"/>
    <cellStyle name="20% - Accent3 3" xfId="200"/>
    <cellStyle name="20% - Accent4 2" xfId="201"/>
    <cellStyle name="20% - Accent4 2 10" xfId="926"/>
    <cellStyle name="20% - Accent4 2 10 2" xfId="7554"/>
    <cellStyle name="20% - Accent4 2 10 2 2" xfId="16738"/>
    <cellStyle name="20% - Accent4 2 10 2 2 2" xfId="22546"/>
    <cellStyle name="20% - Accent4 2 10 2 3" xfId="19259"/>
    <cellStyle name="20% - Accent4 2 10 3" xfId="10614"/>
    <cellStyle name="20% - Accent4 2 10 3 2" xfId="21377"/>
    <cellStyle name="20% - Accent4 2 10 4" xfId="18090"/>
    <cellStyle name="20% - Accent4 2 11" xfId="3201"/>
    <cellStyle name="20% - Accent4 2 11 2" xfId="10250"/>
    <cellStyle name="20% - Accent4 2 11 2 2" xfId="21194"/>
    <cellStyle name="20% - Accent4 2 11 3" xfId="17907"/>
    <cellStyle name="20% - Accent4 2 12" xfId="7362"/>
    <cellStyle name="20% - Accent4 2 12 2" xfId="9990"/>
    <cellStyle name="20% - Accent4 2 12 2 2" xfId="21011"/>
    <cellStyle name="20% - Accent4 2 12 3" xfId="19076"/>
    <cellStyle name="20% - Accent4 2 13" xfId="16555"/>
    <cellStyle name="20% - Accent4 2 13 2" xfId="22363"/>
    <cellStyle name="20% - Accent4 2 14" xfId="9219"/>
    <cellStyle name="20% - Accent4 2 14 2" xfId="20245"/>
    <cellStyle name="20% - Accent4 2 15" xfId="17724"/>
    <cellStyle name="20% - Accent4 2 16" xfId="689"/>
    <cellStyle name="20% - Accent4 2 2" xfId="459"/>
    <cellStyle name="20% - Accent4 2 2 10" xfId="3363"/>
    <cellStyle name="20% - Accent4 2 2 10 2" xfId="10399"/>
    <cellStyle name="20% - Accent4 2 2 10 2 2" xfId="21212"/>
    <cellStyle name="20% - Accent4 2 2 10 3" xfId="17925"/>
    <cellStyle name="20% - Accent4 2 2 11" xfId="7380"/>
    <cellStyle name="20% - Accent4 2 2 11 2" xfId="10039"/>
    <cellStyle name="20% - Accent4 2 2 11 2 2" xfId="21029"/>
    <cellStyle name="20% - Accent4 2 2 11 3" xfId="19094"/>
    <cellStyle name="20% - Accent4 2 2 12" xfId="16573"/>
    <cellStyle name="20% - Accent4 2 2 12 2" xfId="22381"/>
    <cellStyle name="20% - Accent4 2 2 13" xfId="9237"/>
    <cellStyle name="20% - Accent4 2 2 13 2" xfId="20263"/>
    <cellStyle name="20% - Accent4 2 2 14" xfId="17742"/>
    <cellStyle name="20% - Accent4 2 2 15" xfId="709"/>
    <cellStyle name="20% - Accent4 2 2 2" xfId="562"/>
    <cellStyle name="20% - Accent4 2 2 2 10" xfId="9274"/>
    <cellStyle name="20% - Accent4 2 2 2 10 2" xfId="20300"/>
    <cellStyle name="20% - Accent4 2 2 2 11" xfId="17816"/>
    <cellStyle name="20% - Accent4 2 2 2 12" xfId="824"/>
    <cellStyle name="20% - Accent4 2 2 2 2" xfId="1126"/>
    <cellStyle name="20% - Accent4 2 2 2 2 2" xfId="1855"/>
    <cellStyle name="20% - Accent4 2 2 2 2 2 2" xfId="8353"/>
    <cellStyle name="20% - Accent4 2 2 2 2 2 2 2" xfId="17451"/>
    <cellStyle name="20% - Accent4 2 2 2 2 2 2 2 2" xfId="23259"/>
    <cellStyle name="20% - Accent4 2 2 2 2 2 2 3" xfId="19972"/>
    <cellStyle name="20% - Accent4 2 2 2 2 2 3" xfId="11375"/>
    <cellStyle name="20% - Accent4 2 2 2 2 2 3 2" xfId="22090"/>
    <cellStyle name="20% - Accent4 2 2 2 2 2 4" xfId="18803"/>
    <cellStyle name="20% - Accent4 2 2 2 2 3" xfId="7754"/>
    <cellStyle name="20% - Accent4 2 2 2 2 3 2" xfId="10743"/>
    <cellStyle name="20% - Accent4 2 2 2 2 3 2 2" xfId="21506"/>
    <cellStyle name="20% - Accent4 2 2 2 2 3 3" xfId="19388"/>
    <cellStyle name="20% - Accent4 2 2 2 2 4" xfId="16867"/>
    <cellStyle name="20% - Accent4 2 2 2 2 4 2" xfId="22675"/>
    <cellStyle name="20% - Accent4 2 2 2 2 5" xfId="9530"/>
    <cellStyle name="20% - Accent4 2 2 2 2 5 2" xfId="20556"/>
    <cellStyle name="20% - Accent4 2 2 2 2 6" xfId="18219"/>
    <cellStyle name="20% - Accent4 2 2 2 3" xfId="1348"/>
    <cellStyle name="20% - Accent4 2 2 2 3 2" xfId="2078"/>
    <cellStyle name="20% - Accent4 2 2 2 3 2 2" xfId="8555"/>
    <cellStyle name="20% - Accent4 2 2 2 3 2 2 2" xfId="17597"/>
    <cellStyle name="20% - Accent4 2 2 2 3 2 2 2 2" xfId="23405"/>
    <cellStyle name="20% - Accent4 2 2 2 3 2 2 3" xfId="20118"/>
    <cellStyle name="20% - Accent4 2 2 2 3 2 3" xfId="11528"/>
    <cellStyle name="20% - Accent4 2 2 2 3 2 3 2" xfId="22236"/>
    <cellStyle name="20% - Accent4 2 2 2 3 2 4" xfId="18949"/>
    <cellStyle name="20% - Accent4 2 2 2 3 3" xfId="7911"/>
    <cellStyle name="20% - Accent4 2 2 2 3 3 2" xfId="10916"/>
    <cellStyle name="20% - Accent4 2 2 2 3 3 2 2" xfId="21652"/>
    <cellStyle name="20% - Accent4 2 2 2 3 3 3" xfId="19534"/>
    <cellStyle name="20% - Accent4 2 2 2 3 4" xfId="17013"/>
    <cellStyle name="20% - Accent4 2 2 2 3 4 2" xfId="22821"/>
    <cellStyle name="20% - Accent4 2 2 2 3 5" xfId="9676"/>
    <cellStyle name="20% - Accent4 2 2 2 3 5 2" xfId="20702"/>
    <cellStyle name="20% - Accent4 2 2 2 3 6" xfId="18365"/>
    <cellStyle name="20% - Accent4 2 2 2 4" xfId="1562"/>
    <cellStyle name="20% - Accent4 2 2 2 4 2" xfId="8093"/>
    <cellStyle name="20% - Accent4 2 2 2 4 2 2" xfId="11106"/>
    <cellStyle name="20% - Accent4 2 2 2 4 2 2 2" xfId="21834"/>
    <cellStyle name="20% - Accent4 2 2 2 4 2 3" xfId="19716"/>
    <cellStyle name="20% - Accent4 2 2 2 4 3" xfId="17195"/>
    <cellStyle name="20% - Accent4 2 2 2 4 3 2" xfId="23003"/>
    <cellStyle name="20% - Accent4 2 2 2 4 4" xfId="9858"/>
    <cellStyle name="20% - Accent4 2 2 2 4 4 2" xfId="20884"/>
    <cellStyle name="20% - Accent4 2 2 2 4 5" xfId="18547"/>
    <cellStyle name="20% - Accent4 2 2 2 5" xfId="1777"/>
    <cellStyle name="20% - Accent4 2 2 2 5 2" xfId="8275"/>
    <cellStyle name="20% - Accent4 2 2 2 5 2 2" xfId="11301"/>
    <cellStyle name="20% - Accent4 2 2 2 5 2 2 2" xfId="22016"/>
    <cellStyle name="20% - Accent4 2 2 2 5 2 3" xfId="19898"/>
    <cellStyle name="20% - Accent4 2 2 2 5 3" xfId="17377"/>
    <cellStyle name="20% - Accent4 2 2 2 5 3 2" xfId="23185"/>
    <cellStyle name="20% - Accent4 2 2 2 5 4" xfId="9456"/>
    <cellStyle name="20% - Accent4 2 2 2 5 4 2" xfId="20482"/>
    <cellStyle name="20% - Accent4 2 2 2 5 5" xfId="18729"/>
    <cellStyle name="20% - Accent4 2 2 2 6" xfId="1051"/>
    <cellStyle name="20% - Accent4 2 2 2 6 2" xfId="7679"/>
    <cellStyle name="20% - Accent4 2 2 2 6 2 2" xfId="16793"/>
    <cellStyle name="20% - Accent4 2 2 2 6 2 2 2" xfId="22601"/>
    <cellStyle name="20% - Accent4 2 2 2 6 2 3" xfId="19314"/>
    <cellStyle name="20% - Accent4 2 2 2 6 3" xfId="10669"/>
    <cellStyle name="20% - Accent4 2 2 2 6 3 2" xfId="21432"/>
    <cellStyle name="20% - Accent4 2 2 2 6 4" xfId="18145"/>
    <cellStyle name="20% - Accent4 2 2 2 7" xfId="3474"/>
    <cellStyle name="20% - Accent4 2 2 2 7 2" xfId="10509"/>
    <cellStyle name="20% - Accent4 2 2 2 7 2 2" xfId="21286"/>
    <cellStyle name="20% - Accent4 2 2 2 7 3" xfId="17999"/>
    <cellStyle name="20% - Accent4 2 2 2 8" xfId="7454"/>
    <cellStyle name="20% - Accent4 2 2 2 8 2" xfId="10124"/>
    <cellStyle name="20% - Accent4 2 2 2 8 2 2" xfId="21103"/>
    <cellStyle name="20% - Accent4 2 2 2 8 3" xfId="19168"/>
    <cellStyle name="20% - Accent4 2 2 2 9" xfId="16647"/>
    <cellStyle name="20% - Accent4 2 2 2 9 2" xfId="22455"/>
    <cellStyle name="20% - Accent4 2 2 3" xfId="620"/>
    <cellStyle name="20% - Accent4 2 2 3 10" xfId="17852"/>
    <cellStyle name="20% - Accent4 2 2 3 11" xfId="861"/>
    <cellStyle name="20% - Accent4 2 2 3 2" xfId="1406"/>
    <cellStyle name="20% - Accent4 2 2 3 2 2" xfId="2114"/>
    <cellStyle name="20% - Accent4 2 2 3 2 2 2" xfId="8591"/>
    <cellStyle name="20% - Accent4 2 2 3 2 2 2 2" xfId="17633"/>
    <cellStyle name="20% - Accent4 2 2 3 2 2 2 2 2" xfId="23441"/>
    <cellStyle name="20% - Accent4 2 2 3 2 2 2 3" xfId="20154"/>
    <cellStyle name="20% - Accent4 2 2 3 2 2 3" xfId="11564"/>
    <cellStyle name="20% - Accent4 2 2 3 2 2 3 2" xfId="22272"/>
    <cellStyle name="20% - Accent4 2 2 3 2 2 4" xfId="18985"/>
    <cellStyle name="20% - Accent4 2 2 3 2 3" xfId="7947"/>
    <cellStyle name="20% - Accent4 2 2 3 2 3 2" xfId="10958"/>
    <cellStyle name="20% - Accent4 2 2 3 2 3 2 2" xfId="21688"/>
    <cellStyle name="20% - Accent4 2 2 3 2 3 3" xfId="19570"/>
    <cellStyle name="20% - Accent4 2 2 3 2 4" xfId="17049"/>
    <cellStyle name="20% - Accent4 2 2 3 2 4 2" xfId="22857"/>
    <cellStyle name="20% - Accent4 2 2 3 2 5" xfId="9712"/>
    <cellStyle name="20% - Accent4 2 2 3 2 5 2" xfId="20738"/>
    <cellStyle name="20% - Accent4 2 2 3 2 6" xfId="18401"/>
    <cellStyle name="20% - Accent4 2 2 3 3" xfId="1598"/>
    <cellStyle name="20% - Accent4 2 2 3 3 2" xfId="8129"/>
    <cellStyle name="20% - Accent4 2 2 3 3 2 2" xfId="11142"/>
    <cellStyle name="20% - Accent4 2 2 3 3 2 2 2" xfId="21870"/>
    <cellStyle name="20% - Accent4 2 2 3 3 2 3" xfId="19752"/>
    <cellStyle name="20% - Accent4 2 2 3 3 3" xfId="17231"/>
    <cellStyle name="20% - Accent4 2 2 3 3 3 2" xfId="23039"/>
    <cellStyle name="20% - Accent4 2 2 3 3 4" xfId="9894"/>
    <cellStyle name="20% - Accent4 2 2 3 3 4 2" xfId="20920"/>
    <cellStyle name="20% - Accent4 2 2 3 3 5" xfId="18583"/>
    <cellStyle name="20% - Accent4 2 2 3 4" xfId="1907"/>
    <cellStyle name="20% - Accent4 2 2 3 4 2" xfId="8389"/>
    <cellStyle name="20% - Accent4 2 2 3 4 2 2" xfId="11416"/>
    <cellStyle name="20% - Accent4 2 2 3 4 2 2 2" xfId="22126"/>
    <cellStyle name="20% - Accent4 2 2 3 4 2 3" xfId="20008"/>
    <cellStyle name="20% - Accent4 2 2 3 4 3" xfId="17487"/>
    <cellStyle name="20% - Accent4 2 2 3 4 3 2" xfId="23295"/>
    <cellStyle name="20% - Accent4 2 2 3 4 4" xfId="9566"/>
    <cellStyle name="20% - Accent4 2 2 3 4 4 2" xfId="20592"/>
    <cellStyle name="20% - Accent4 2 2 3 4 5" xfId="18839"/>
    <cellStyle name="20% - Accent4 2 2 3 5" xfId="1167"/>
    <cellStyle name="20% - Accent4 2 2 3 5 2" xfId="7795"/>
    <cellStyle name="20% - Accent4 2 2 3 5 2 2" xfId="16903"/>
    <cellStyle name="20% - Accent4 2 2 3 5 2 2 2" xfId="22711"/>
    <cellStyle name="20% - Accent4 2 2 3 5 2 3" xfId="19424"/>
    <cellStyle name="20% - Accent4 2 2 3 5 3" xfId="10779"/>
    <cellStyle name="20% - Accent4 2 2 3 5 3 2" xfId="21542"/>
    <cellStyle name="20% - Accent4 2 2 3 5 4" xfId="18255"/>
    <cellStyle name="20% - Accent4 2 2 3 6" xfId="3522"/>
    <cellStyle name="20% - Accent4 2 2 3 6 2" xfId="10556"/>
    <cellStyle name="20% - Accent4 2 2 3 6 2 2" xfId="21322"/>
    <cellStyle name="20% - Accent4 2 2 3 6 3" xfId="18035"/>
    <cellStyle name="20% - Accent4 2 2 3 7" xfId="7490"/>
    <cellStyle name="20% - Accent4 2 2 3 7 2" xfId="10165"/>
    <cellStyle name="20% - Accent4 2 2 3 7 2 2" xfId="21139"/>
    <cellStyle name="20% - Accent4 2 2 3 7 3" xfId="19204"/>
    <cellStyle name="20% - Accent4 2 2 3 8" xfId="16683"/>
    <cellStyle name="20% - Accent4 2 2 3 8 2" xfId="22491"/>
    <cellStyle name="20% - Accent4 2 2 3 9" xfId="9310"/>
    <cellStyle name="20% - Accent4 2 2 3 9 2" xfId="20336"/>
    <cellStyle name="20% - Accent4 2 2 4" xfId="661"/>
    <cellStyle name="20% - Accent4 2 2 4 10" xfId="17888"/>
    <cellStyle name="20% - Accent4 2 2 4 11" xfId="897"/>
    <cellStyle name="20% - Accent4 2 2 4 2" xfId="1447"/>
    <cellStyle name="20% - Accent4 2 2 4 2 2" xfId="2150"/>
    <cellStyle name="20% - Accent4 2 2 4 2 2 2" xfId="8627"/>
    <cellStyle name="20% - Accent4 2 2 4 2 2 2 2" xfId="17669"/>
    <cellStyle name="20% - Accent4 2 2 4 2 2 2 2 2" xfId="23477"/>
    <cellStyle name="20% - Accent4 2 2 4 2 2 2 3" xfId="20190"/>
    <cellStyle name="20% - Accent4 2 2 4 2 2 3" xfId="11600"/>
    <cellStyle name="20% - Accent4 2 2 4 2 2 3 2" xfId="22308"/>
    <cellStyle name="20% - Accent4 2 2 4 2 2 4" xfId="19021"/>
    <cellStyle name="20% - Accent4 2 2 4 2 3" xfId="7983"/>
    <cellStyle name="20% - Accent4 2 2 4 2 3 2" xfId="10995"/>
    <cellStyle name="20% - Accent4 2 2 4 2 3 2 2" xfId="21724"/>
    <cellStyle name="20% - Accent4 2 2 4 2 3 3" xfId="19606"/>
    <cellStyle name="20% - Accent4 2 2 4 2 4" xfId="17085"/>
    <cellStyle name="20% - Accent4 2 2 4 2 4 2" xfId="22893"/>
    <cellStyle name="20% - Accent4 2 2 4 2 5" xfId="9748"/>
    <cellStyle name="20% - Accent4 2 2 4 2 5 2" xfId="20774"/>
    <cellStyle name="20% - Accent4 2 2 4 2 6" xfId="18437"/>
    <cellStyle name="20% - Accent4 2 2 4 3" xfId="1634"/>
    <cellStyle name="20% - Accent4 2 2 4 3 2" xfId="8165"/>
    <cellStyle name="20% - Accent4 2 2 4 3 2 2" xfId="11178"/>
    <cellStyle name="20% - Accent4 2 2 4 3 2 2 2" xfId="21906"/>
    <cellStyle name="20% - Accent4 2 2 4 3 2 3" xfId="19788"/>
    <cellStyle name="20% - Accent4 2 2 4 3 3" xfId="17267"/>
    <cellStyle name="20% - Accent4 2 2 4 3 3 2" xfId="23075"/>
    <cellStyle name="20% - Accent4 2 2 4 3 4" xfId="9930"/>
    <cellStyle name="20% - Accent4 2 2 4 3 4 2" xfId="20956"/>
    <cellStyle name="20% - Accent4 2 2 4 3 5" xfId="18619"/>
    <cellStyle name="20% - Accent4 2 2 4 4" xfId="1948"/>
    <cellStyle name="20% - Accent4 2 2 4 4 2" xfId="8425"/>
    <cellStyle name="20% - Accent4 2 2 4 4 2 2" xfId="11454"/>
    <cellStyle name="20% - Accent4 2 2 4 4 2 2 2" xfId="22162"/>
    <cellStyle name="20% - Accent4 2 2 4 4 2 3" xfId="20044"/>
    <cellStyle name="20% - Accent4 2 2 4 4 3" xfId="17523"/>
    <cellStyle name="20% - Accent4 2 2 4 4 3 2" xfId="23331"/>
    <cellStyle name="20% - Accent4 2 2 4 4 4" xfId="9602"/>
    <cellStyle name="20% - Accent4 2 2 4 4 4 2" xfId="20628"/>
    <cellStyle name="20% - Accent4 2 2 4 4 5" xfId="18875"/>
    <cellStyle name="20% - Accent4 2 2 4 5" xfId="1205"/>
    <cellStyle name="20% - Accent4 2 2 4 5 2" xfId="7833"/>
    <cellStyle name="20% - Accent4 2 2 4 5 2 2" xfId="16939"/>
    <cellStyle name="20% - Accent4 2 2 4 5 2 2 2" xfId="22747"/>
    <cellStyle name="20% - Accent4 2 2 4 5 2 3" xfId="19460"/>
    <cellStyle name="20% - Accent4 2 2 4 5 3" xfId="10815"/>
    <cellStyle name="20% - Accent4 2 2 4 5 3 2" xfId="21578"/>
    <cellStyle name="20% - Accent4 2 2 4 5 4" xfId="18291"/>
    <cellStyle name="20% - Accent4 2 2 4 6" xfId="3561"/>
    <cellStyle name="20% - Accent4 2 2 4 6 2" xfId="10595"/>
    <cellStyle name="20% - Accent4 2 2 4 6 2 2" xfId="21358"/>
    <cellStyle name="20% - Accent4 2 2 4 6 3" xfId="18071"/>
    <cellStyle name="20% - Accent4 2 2 4 7" xfId="7526"/>
    <cellStyle name="20% - Accent4 2 2 4 7 2" xfId="10202"/>
    <cellStyle name="20% - Accent4 2 2 4 7 2 2" xfId="21175"/>
    <cellStyle name="20% - Accent4 2 2 4 7 3" xfId="19240"/>
    <cellStyle name="20% - Accent4 2 2 4 8" xfId="16719"/>
    <cellStyle name="20% - Accent4 2 2 4 8 2" xfId="22527"/>
    <cellStyle name="20% - Accent4 2 2 4 9" xfId="9346"/>
    <cellStyle name="20% - Accent4 2 2 4 9 2" xfId="20372"/>
    <cellStyle name="20% - Accent4 2 2 5" xfId="525"/>
    <cellStyle name="20% - Accent4 2 2 5 10" xfId="17779"/>
    <cellStyle name="20% - Accent4 2 2 5 11" xfId="758"/>
    <cellStyle name="20% - Accent4 2 2 5 2" xfId="1488"/>
    <cellStyle name="20% - Accent4 2 2 5 2 2" xfId="2186"/>
    <cellStyle name="20% - Accent4 2 2 5 2 2 2" xfId="8663"/>
    <cellStyle name="20% - Accent4 2 2 5 2 2 2 2" xfId="17705"/>
    <cellStyle name="20% - Accent4 2 2 5 2 2 2 2 2" xfId="23513"/>
    <cellStyle name="20% - Accent4 2 2 5 2 2 2 3" xfId="20226"/>
    <cellStyle name="20% - Accent4 2 2 5 2 2 3" xfId="11636"/>
    <cellStyle name="20% - Accent4 2 2 5 2 2 3 2" xfId="22344"/>
    <cellStyle name="20% - Accent4 2 2 5 2 2 4" xfId="19057"/>
    <cellStyle name="20% - Accent4 2 2 5 2 3" xfId="8019"/>
    <cellStyle name="20% - Accent4 2 2 5 2 3 2" xfId="11032"/>
    <cellStyle name="20% - Accent4 2 2 5 2 3 2 2" xfId="21760"/>
    <cellStyle name="20% - Accent4 2 2 5 2 3 3" xfId="19642"/>
    <cellStyle name="20% - Accent4 2 2 5 2 4" xfId="17121"/>
    <cellStyle name="20% - Accent4 2 2 5 2 4 2" xfId="22929"/>
    <cellStyle name="20% - Accent4 2 2 5 2 5" xfId="9784"/>
    <cellStyle name="20% - Accent4 2 2 5 2 5 2" xfId="20810"/>
    <cellStyle name="20% - Accent4 2 2 5 2 6" xfId="18473"/>
    <cellStyle name="20% - Accent4 2 2 5 3" xfId="1670"/>
    <cellStyle name="20% - Accent4 2 2 5 3 2" xfId="8201"/>
    <cellStyle name="20% - Accent4 2 2 5 3 2 2" xfId="11214"/>
    <cellStyle name="20% - Accent4 2 2 5 3 2 2 2" xfId="21942"/>
    <cellStyle name="20% - Accent4 2 2 5 3 2 3" xfId="19824"/>
    <cellStyle name="20% - Accent4 2 2 5 3 3" xfId="17303"/>
    <cellStyle name="20% - Accent4 2 2 5 3 3 2" xfId="23111"/>
    <cellStyle name="20% - Accent4 2 2 5 3 4" xfId="9966"/>
    <cellStyle name="20% - Accent4 2 2 5 3 4 2" xfId="20992"/>
    <cellStyle name="20% - Accent4 2 2 5 3 5" xfId="18655"/>
    <cellStyle name="20% - Accent4 2 2 5 4" xfId="1818"/>
    <cellStyle name="20% - Accent4 2 2 5 4 2" xfId="8316"/>
    <cellStyle name="20% - Accent4 2 2 5 4 2 2" xfId="11338"/>
    <cellStyle name="20% - Accent4 2 2 5 4 2 2 2" xfId="22053"/>
    <cellStyle name="20% - Accent4 2 2 5 4 2 3" xfId="19935"/>
    <cellStyle name="20% - Accent4 2 2 5 4 3" xfId="17414"/>
    <cellStyle name="20% - Accent4 2 2 5 4 3 2" xfId="23222"/>
    <cellStyle name="20% - Accent4 2 2 5 4 4" xfId="9493"/>
    <cellStyle name="20% - Accent4 2 2 5 4 4 2" xfId="20519"/>
    <cellStyle name="20% - Accent4 2 2 5 4 5" xfId="18766"/>
    <cellStyle name="20% - Accent4 2 2 5 5" xfId="1089"/>
    <cellStyle name="20% - Accent4 2 2 5 5 2" xfId="7717"/>
    <cellStyle name="20% - Accent4 2 2 5 5 2 2" xfId="16830"/>
    <cellStyle name="20% - Accent4 2 2 5 5 2 2 2" xfId="22638"/>
    <cellStyle name="20% - Accent4 2 2 5 5 2 3" xfId="19351"/>
    <cellStyle name="20% - Accent4 2 2 5 5 3" xfId="10706"/>
    <cellStyle name="20% - Accent4 2 2 5 5 3 2" xfId="21469"/>
    <cellStyle name="20% - Accent4 2 2 5 5 4" xfId="18182"/>
    <cellStyle name="20% - Accent4 2 2 5 6" xfId="3418"/>
    <cellStyle name="20% - Accent4 2 2 5 6 2" xfId="10454"/>
    <cellStyle name="20% - Accent4 2 2 5 6 2 2" xfId="21249"/>
    <cellStyle name="20% - Accent4 2 2 5 6 3" xfId="17962"/>
    <cellStyle name="20% - Accent4 2 2 5 7" xfId="7417"/>
    <cellStyle name="20% - Accent4 2 2 5 7 2" xfId="10087"/>
    <cellStyle name="20% - Accent4 2 2 5 7 2 2" xfId="21066"/>
    <cellStyle name="20% - Accent4 2 2 5 7 3" xfId="19131"/>
    <cellStyle name="20% - Accent4 2 2 5 8" xfId="16610"/>
    <cellStyle name="20% - Accent4 2 2 5 8 2" xfId="22418"/>
    <cellStyle name="20% - Accent4 2 2 5 9" xfId="9382"/>
    <cellStyle name="20% - Accent4 2 2 5 9 2" xfId="20408"/>
    <cellStyle name="20% - Accent4 2 2 6" xfId="1282"/>
    <cellStyle name="20% - Accent4 2 2 6 2" xfId="2041"/>
    <cellStyle name="20% - Accent4 2 2 6 2 2" xfId="8518"/>
    <cellStyle name="20% - Accent4 2 2 6 2 2 2" xfId="17560"/>
    <cellStyle name="20% - Accent4 2 2 6 2 2 2 2" xfId="23368"/>
    <cellStyle name="20% - Accent4 2 2 6 2 2 3" xfId="20081"/>
    <cellStyle name="20% - Accent4 2 2 6 2 3" xfId="11491"/>
    <cellStyle name="20% - Accent4 2 2 6 2 3 2" xfId="22199"/>
    <cellStyle name="20% - Accent4 2 2 6 2 4" xfId="18912"/>
    <cellStyle name="20% - Accent4 2 2 6 3" xfId="7874"/>
    <cellStyle name="20% - Accent4 2 2 6 3 2" xfId="10872"/>
    <cellStyle name="20% - Accent4 2 2 6 3 2 2" xfId="21615"/>
    <cellStyle name="20% - Accent4 2 2 6 3 3" xfId="19497"/>
    <cellStyle name="20% - Accent4 2 2 6 4" xfId="16976"/>
    <cellStyle name="20% - Accent4 2 2 6 4 2" xfId="22784"/>
    <cellStyle name="20% - Accent4 2 2 6 5" xfId="9639"/>
    <cellStyle name="20% - Accent4 2 2 6 5 2" xfId="20665"/>
    <cellStyle name="20% - Accent4 2 2 6 6" xfId="18328"/>
    <cellStyle name="20% - Accent4 2 2 7" xfId="1525"/>
    <cellStyle name="20% - Accent4 2 2 7 2" xfId="8056"/>
    <cellStyle name="20% - Accent4 2 2 7 2 2" xfId="11069"/>
    <cellStyle name="20% - Accent4 2 2 7 2 2 2" xfId="21797"/>
    <cellStyle name="20% - Accent4 2 2 7 2 3" xfId="19679"/>
    <cellStyle name="20% - Accent4 2 2 7 3" xfId="17158"/>
    <cellStyle name="20% - Accent4 2 2 7 3 2" xfId="22966"/>
    <cellStyle name="20% - Accent4 2 2 7 4" xfId="9821"/>
    <cellStyle name="20% - Accent4 2 2 7 4 2" xfId="20847"/>
    <cellStyle name="20% - Accent4 2 2 7 5" xfId="18510"/>
    <cellStyle name="20% - Accent4 2 2 8" xfId="1711"/>
    <cellStyle name="20% - Accent4 2 2 8 2" xfId="8238"/>
    <cellStyle name="20% - Accent4 2 2 8 2 2" xfId="11253"/>
    <cellStyle name="20% - Accent4 2 2 8 2 2 2" xfId="21979"/>
    <cellStyle name="20% - Accent4 2 2 8 2 3" xfId="19861"/>
    <cellStyle name="20% - Accent4 2 2 8 3" xfId="17340"/>
    <cellStyle name="20% - Accent4 2 2 8 3 2" xfId="23148"/>
    <cellStyle name="20% - Accent4 2 2 8 4" xfId="9419"/>
    <cellStyle name="20% - Accent4 2 2 8 4 2" xfId="20445"/>
    <cellStyle name="20% - Accent4 2 2 8 5" xfId="18692"/>
    <cellStyle name="20% - Accent4 2 2 9" xfId="1005"/>
    <cellStyle name="20% - Accent4 2 2 9 2" xfId="7633"/>
    <cellStyle name="20% - Accent4 2 2 9 2 2" xfId="16756"/>
    <cellStyle name="20% - Accent4 2 2 9 2 2 2" xfId="22564"/>
    <cellStyle name="20% - Accent4 2 2 9 2 3" xfId="19277"/>
    <cellStyle name="20% - Accent4 2 2 9 3" xfId="10632"/>
    <cellStyle name="20% - Accent4 2 2 9 3 2" xfId="21395"/>
    <cellStyle name="20% - Accent4 2 2 9 4" xfId="18108"/>
    <cellStyle name="20% - Accent4 2 3" xfId="544"/>
    <cellStyle name="20% - Accent4 2 3 10" xfId="9256"/>
    <cellStyle name="20% - Accent4 2 3 10 2" xfId="20282"/>
    <cellStyle name="20% - Accent4 2 3 11" xfId="17798"/>
    <cellStyle name="20% - Accent4 2 3 12" xfId="806"/>
    <cellStyle name="20% - Accent4 2 3 2" xfId="1108"/>
    <cellStyle name="20% - Accent4 2 3 2 2" xfId="1837"/>
    <cellStyle name="20% - Accent4 2 3 2 2 2" xfId="8335"/>
    <cellStyle name="20% - Accent4 2 3 2 2 2 2" xfId="17433"/>
    <cellStyle name="20% - Accent4 2 3 2 2 2 2 2" xfId="23241"/>
    <cellStyle name="20% - Accent4 2 3 2 2 2 3" xfId="19954"/>
    <cellStyle name="20% - Accent4 2 3 2 2 3" xfId="11357"/>
    <cellStyle name="20% - Accent4 2 3 2 2 3 2" xfId="22072"/>
    <cellStyle name="20% - Accent4 2 3 2 2 4" xfId="18785"/>
    <cellStyle name="20% - Accent4 2 3 2 3" xfId="7736"/>
    <cellStyle name="20% - Accent4 2 3 2 3 2" xfId="10725"/>
    <cellStyle name="20% - Accent4 2 3 2 3 2 2" xfId="21488"/>
    <cellStyle name="20% - Accent4 2 3 2 3 3" xfId="19370"/>
    <cellStyle name="20% - Accent4 2 3 2 4" xfId="16849"/>
    <cellStyle name="20% - Accent4 2 3 2 4 2" xfId="22657"/>
    <cellStyle name="20% - Accent4 2 3 2 5" xfId="9512"/>
    <cellStyle name="20% - Accent4 2 3 2 5 2" xfId="20538"/>
    <cellStyle name="20% - Accent4 2 3 2 6" xfId="18201"/>
    <cellStyle name="20% - Accent4 2 3 3" xfId="1330"/>
    <cellStyle name="20% - Accent4 2 3 3 2" xfId="2060"/>
    <cellStyle name="20% - Accent4 2 3 3 2 2" xfId="8537"/>
    <cellStyle name="20% - Accent4 2 3 3 2 2 2" xfId="17579"/>
    <cellStyle name="20% - Accent4 2 3 3 2 2 2 2" xfId="23387"/>
    <cellStyle name="20% - Accent4 2 3 3 2 2 3" xfId="20100"/>
    <cellStyle name="20% - Accent4 2 3 3 2 3" xfId="11510"/>
    <cellStyle name="20% - Accent4 2 3 3 2 3 2" xfId="22218"/>
    <cellStyle name="20% - Accent4 2 3 3 2 4" xfId="18931"/>
    <cellStyle name="20% - Accent4 2 3 3 3" xfId="7893"/>
    <cellStyle name="20% - Accent4 2 3 3 3 2" xfId="10898"/>
    <cellStyle name="20% - Accent4 2 3 3 3 2 2" xfId="21634"/>
    <cellStyle name="20% - Accent4 2 3 3 3 3" xfId="19516"/>
    <cellStyle name="20% - Accent4 2 3 3 4" xfId="16995"/>
    <cellStyle name="20% - Accent4 2 3 3 4 2" xfId="22803"/>
    <cellStyle name="20% - Accent4 2 3 3 5" xfId="9658"/>
    <cellStyle name="20% - Accent4 2 3 3 5 2" xfId="20684"/>
    <cellStyle name="20% - Accent4 2 3 3 6" xfId="18347"/>
    <cellStyle name="20% - Accent4 2 3 4" xfId="1544"/>
    <cellStyle name="20% - Accent4 2 3 4 2" xfId="8075"/>
    <cellStyle name="20% - Accent4 2 3 4 2 2" xfId="11088"/>
    <cellStyle name="20% - Accent4 2 3 4 2 2 2" xfId="21816"/>
    <cellStyle name="20% - Accent4 2 3 4 2 3" xfId="19698"/>
    <cellStyle name="20% - Accent4 2 3 4 3" xfId="17177"/>
    <cellStyle name="20% - Accent4 2 3 4 3 2" xfId="22985"/>
    <cellStyle name="20% - Accent4 2 3 4 4" xfId="9840"/>
    <cellStyle name="20% - Accent4 2 3 4 4 2" xfId="20866"/>
    <cellStyle name="20% - Accent4 2 3 4 5" xfId="18529"/>
    <cellStyle name="20% - Accent4 2 3 5" xfId="1759"/>
    <cellStyle name="20% - Accent4 2 3 5 2" xfId="8257"/>
    <cellStyle name="20% - Accent4 2 3 5 2 2" xfId="11283"/>
    <cellStyle name="20% - Accent4 2 3 5 2 2 2" xfId="21998"/>
    <cellStyle name="20% - Accent4 2 3 5 2 3" xfId="19880"/>
    <cellStyle name="20% - Accent4 2 3 5 3" xfId="17359"/>
    <cellStyle name="20% - Accent4 2 3 5 3 2" xfId="23167"/>
    <cellStyle name="20% - Accent4 2 3 5 4" xfId="9438"/>
    <cellStyle name="20% - Accent4 2 3 5 4 2" xfId="20464"/>
    <cellStyle name="20% - Accent4 2 3 5 5" xfId="18711"/>
    <cellStyle name="20% - Accent4 2 3 6" xfId="1033"/>
    <cellStyle name="20% - Accent4 2 3 6 2" xfId="7661"/>
    <cellStyle name="20% - Accent4 2 3 6 2 2" xfId="16775"/>
    <cellStyle name="20% - Accent4 2 3 6 2 2 2" xfId="22583"/>
    <cellStyle name="20% - Accent4 2 3 6 2 3" xfId="19296"/>
    <cellStyle name="20% - Accent4 2 3 6 3" xfId="10651"/>
    <cellStyle name="20% - Accent4 2 3 6 3 2" xfId="21414"/>
    <cellStyle name="20% - Accent4 2 3 6 4" xfId="18127"/>
    <cellStyle name="20% - Accent4 2 3 7" xfId="3456"/>
    <cellStyle name="20% - Accent4 2 3 7 2" xfId="10491"/>
    <cellStyle name="20% - Accent4 2 3 7 2 2" xfId="21268"/>
    <cellStyle name="20% - Accent4 2 3 7 3" xfId="17981"/>
    <cellStyle name="20% - Accent4 2 3 8" xfId="7436"/>
    <cellStyle name="20% - Accent4 2 3 8 2" xfId="10106"/>
    <cellStyle name="20% - Accent4 2 3 8 2 2" xfId="21085"/>
    <cellStyle name="20% - Accent4 2 3 8 3" xfId="19150"/>
    <cellStyle name="20% - Accent4 2 3 9" xfId="16629"/>
    <cellStyle name="20% - Accent4 2 3 9 2" xfId="22437"/>
    <cellStyle name="20% - Accent4 2 4" xfId="584"/>
    <cellStyle name="20% - Accent4 2 4 10" xfId="17834"/>
    <cellStyle name="20% - Accent4 2 4 11" xfId="842"/>
    <cellStyle name="20% - Accent4 2 4 2" xfId="1370"/>
    <cellStyle name="20% - Accent4 2 4 2 2" xfId="2096"/>
    <cellStyle name="20% - Accent4 2 4 2 2 2" xfId="8573"/>
    <cellStyle name="20% - Accent4 2 4 2 2 2 2" xfId="17615"/>
    <cellStyle name="20% - Accent4 2 4 2 2 2 2 2" xfId="23423"/>
    <cellStyle name="20% - Accent4 2 4 2 2 2 3" xfId="20136"/>
    <cellStyle name="20% - Accent4 2 4 2 2 3" xfId="11546"/>
    <cellStyle name="20% - Accent4 2 4 2 2 3 2" xfId="22254"/>
    <cellStyle name="20% - Accent4 2 4 2 2 4" xfId="18967"/>
    <cellStyle name="20% - Accent4 2 4 2 3" xfId="7929"/>
    <cellStyle name="20% - Accent4 2 4 2 3 2" xfId="10934"/>
    <cellStyle name="20% - Accent4 2 4 2 3 2 2" xfId="21670"/>
    <cellStyle name="20% - Accent4 2 4 2 3 3" xfId="19552"/>
    <cellStyle name="20% - Accent4 2 4 2 4" xfId="17031"/>
    <cellStyle name="20% - Accent4 2 4 2 4 2" xfId="22839"/>
    <cellStyle name="20% - Accent4 2 4 2 5" xfId="9694"/>
    <cellStyle name="20% - Accent4 2 4 2 5 2" xfId="20720"/>
    <cellStyle name="20% - Accent4 2 4 2 6" xfId="18383"/>
    <cellStyle name="20% - Accent4 2 4 3" xfId="1580"/>
    <cellStyle name="20% - Accent4 2 4 3 2" xfId="8111"/>
    <cellStyle name="20% - Accent4 2 4 3 2 2" xfId="11124"/>
    <cellStyle name="20% - Accent4 2 4 3 2 2 2" xfId="21852"/>
    <cellStyle name="20% - Accent4 2 4 3 2 3" xfId="19734"/>
    <cellStyle name="20% - Accent4 2 4 3 3" xfId="17213"/>
    <cellStyle name="20% - Accent4 2 4 3 3 2" xfId="23021"/>
    <cellStyle name="20% - Accent4 2 4 3 4" xfId="9876"/>
    <cellStyle name="20% - Accent4 2 4 3 4 2" xfId="20902"/>
    <cellStyle name="20% - Accent4 2 4 3 5" xfId="18565"/>
    <cellStyle name="20% - Accent4 2 4 4" xfId="1875"/>
    <cellStyle name="20% - Accent4 2 4 4 2" xfId="8371"/>
    <cellStyle name="20% - Accent4 2 4 4 2 2" xfId="11393"/>
    <cellStyle name="20% - Accent4 2 4 4 2 2 2" xfId="22108"/>
    <cellStyle name="20% - Accent4 2 4 4 2 3" xfId="19990"/>
    <cellStyle name="20% - Accent4 2 4 4 3" xfId="17469"/>
    <cellStyle name="20% - Accent4 2 4 4 3 2" xfId="23277"/>
    <cellStyle name="20% - Accent4 2 4 4 4" xfId="9548"/>
    <cellStyle name="20% - Accent4 2 4 4 4 2" xfId="20574"/>
    <cellStyle name="20% - Accent4 2 4 4 5" xfId="18821"/>
    <cellStyle name="20% - Accent4 2 4 5" xfId="1145"/>
    <cellStyle name="20% - Accent4 2 4 5 2" xfId="7773"/>
    <cellStyle name="20% - Accent4 2 4 5 2 2" xfId="16885"/>
    <cellStyle name="20% - Accent4 2 4 5 2 2 2" xfId="22693"/>
    <cellStyle name="20% - Accent4 2 4 5 2 3" xfId="19406"/>
    <cellStyle name="20% - Accent4 2 4 5 3" xfId="10761"/>
    <cellStyle name="20% - Accent4 2 4 5 3 2" xfId="21524"/>
    <cellStyle name="20% - Accent4 2 4 5 4" xfId="18237"/>
    <cellStyle name="20% - Accent4 2 4 6" xfId="3495"/>
    <cellStyle name="20% - Accent4 2 4 6 2" xfId="10530"/>
    <cellStyle name="20% - Accent4 2 4 6 2 2" xfId="21304"/>
    <cellStyle name="20% - Accent4 2 4 6 3" xfId="18017"/>
    <cellStyle name="20% - Accent4 2 4 7" xfId="7472"/>
    <cellStyle name="20% - Accent4 2 4 7 2" xfId="10142"/>
    <cellStyle name="20% - Accent4 2 4 7 2 2" xfId="21121"/>
    <cellStyle name="20% - Accent4 2 4 7 3" xfId="19186"/>
    <cellStyle name="20% - Accent4 2 4 8" xfId="16665"/>
    <cellStyle name="20% - Accent4 2 4 8 2" xfId="22473"/>
    <cellStyle name="20% - Accent4 2 4 9" xfId="9292"/>
    <cellStyle name="20% - Accent4 2 4 9 2" xfId="20318"/>
    <cellStyle name="20% - Accent4 2 5" xfId="638"/>
    <cellStyle name="20% - Accent4 2 5 10" xfId="17870"/>
    <cellStyle name="20% - Accent4 2 5 11" xfId="879"/>
    <cellStyle name="20% - Accent4 2 5 2" xfId="1424"/>
    <cellStyle name="20% - Accent4 2 5 2 2" xfId="2132"/>
    <cellStyle name="20% - Accent4 2 5 2 2 2" xfId="8609"/>
    <cellStyle name="20% - Accent4 2 5 2 2 2 2" xfId="17651"/>
    <cellStyle name="20% - Accent4 2 5 2 2 2 2 2" xfId="23459"/>
    <cellStyle name="20% - Accent4 2 5 2 2 2 3" xfId="20172"/>
    <cellStyle name="20% - Accent4 2 5 2 2 3" xfId="11582"/>
    <cellStyle name="20% - Accent4 2 5 2 2 3 2" xfId="22290"/>
    <cellStyle name="20% - Accent4 2 5 2 2 4" xfId="19003"/>
    <cellStyle name="20% - Accent4 2 5 2 3" xfId="7965"/>
    <cellStyle name="20% - Accent4 2 5 2 3 2" xfId="10976"/>
    <cellStyle name="20% - Accent4 2 5 2 3 2 2" xfId="21706"/>
    <cellStyle name="20% - Accent4 2 5 2 3 3" xfId="19588"/>
    <cellStyle name="20% - Accent4 2 5 2 4" xfId="17067"/>
    <cellStyle name="20% - Accent4 2 5 2 4 2" xfId="22875"/>
    <cellStyle name="20% - Accent4 2 5 2 5" xfId="9730"/>
    <cellStyle name="20% - Accent4 2 5 2 5 2" xfId="20756"/>
    <cellStyle name="20% - Accent4 2 5 2 6" xfId="18419"/>
    <cellStyle name="20% - Accent4 2 5 3" xfId="1616"/>
    <cellStyle name="20% - Accent4 2 5 3 2" xfId="8147"/>
    <cellStyle name="20% - Accent4 2 5 3 2 2" xfId="11160"/>
    <cellStyle name="20% - Accent4 2 5 3 2 2 2" xfId="21888"/>
    <cellStyle name="20% - Accent4 2 5 3 2 3" xfId="19770"/>
    <cellStyle name="20% - Accent4 2 5 3 3" xfId="17249"/>
    <cellStyle name="20% - Accent4 2 5 3 3 2" xfId="23057"/>
    <cellStyle name="20% - Accent4 2 5 3 4" xfId="9912"/>
    <cellStyle name="20% - Accent4 2 5 3 4 2" xfId="20938"/>
    <cellStyle name="20% - Accent4 2 5 3 5" xfId="18601"/>
    <cellStyle name="20% - Accent4 2 5 4" xfId="1925"/>
    <cellStyle name="20% - Accent4 2 5 4 2" xfId="8407"/>
    <cellStyle name="20% - Accent4 2 5 4 2 2" xfId="11434"/>
    <cellStyle name="20% - Accent4 2 5 4 2 2 2" xfId="22144"/>
    <cellStyle name="20% - Accent4 2 5 4 2 3" xfId="20026"/>
    <cellStyle name="20% - Accent4 2 5 4 3" xfId="17505"/>
    <cellStyle name="20% - Accent4 2 5 4 3 2" xfId="23313"/>
    <cellStyle name="20% - Accent4 2 5 4 4" xfId="9584"/>
    <cellStyle name="20% - Accent4 2 5 4 4 2" xfId="20610"/>
    <cellStyle name="20% - Accent4 2 5 4 5" xfId="18857"/>
    <cellStyle name="20% - Accent4 2 5 5" xfId="1185"/>
    <cellStyle name="20% - Accent4 2 5 5 2" xfId="7813"/>
    <cellStyle name="20% - Accent4 2 5 5 2 2" xfId="16921"/>
    <cellStyle name="20% - Accent4 2 5 5 2 2 2" xfId="22729"/>
    <cellStyle name="20% - Accent4 2 5 5 2 3" xfId="19442"/>
    <cellStyle name="20% - Accent4 2 5 5 3" xfId="10797"/>
    <cellStyle name="20% - Accent4 2 5 5 3 2" xfId="21560"/>
    <cellStyle name="20% - Accent4 2 5 5 4" xfId="18273"/>
    <cellStyle name="20% - Accent4 2 5 6" xfId="3540"/>
    <cellStyle name="20% - Accent4 2 5 6 2" xfId="10574"/>
    <cellStyle name="20% - Accent4 2 5 6 2 2" xfId="21340"/>
    <cellStyle name="20% - Accent4 2 5 6 3" xfId="18053"/>
    <cellStyle name="20% - Accent4 2 5 7" xfId="7508"/>
    <cellStyle name="20% - Accent4 2 5 7 2" xfId="10183"/>
    <cellStyle name="20% - Accent4 2 5 7 2 2" xfId="21157"/>
    <cellStyle name="20% - Accent4 2 5 7 3" xfId="19222"/>
    <cellStyle name="20% - Accent4 2 5 8" xfId="16701"/>
    <cellStyle name="20% - Accent4 2 5 8 2" xfId="22509"/>
    <cellStyle name="20% - Accent4 2 5 9" xfId="9328"/>
    <cellStyle name="20% - Accent4 2 5 9 2" xfId="20354"/>
    <cellStyle name="20% - Accent4 2 6" xfId="507"/>
    <cellStyle name="20% - Accent4 2 6 10" xfId="17761"/>
    <cellStyle name="20% - Accent4 2 6 11" xfId="735"/>
    <cellStyle name="20% - Accent4 2 6 2" xfId="1465"/>
    <cellStyle name="20% - Accent4 2 6 2 2" xfId="2168"/>
    <cellStyle name="20% - Accent4 2 6 2 2 2" xfId="8645"/>
    <cellStyle name="20% - Accent4 2 6 2 2 2 2" xfId="17687"/>
    <cellStyle name="20% - Accent4 2 6 2 2 2 2 2" xfId="23495"/>
    <cellStyle name="20% - Accent4 2 6 2 2 2 3" xfId="20208"/>
    <cellStyle name="20% - Accent4 2 6 2 2 3" xfId="11618"/>
    <cellStyle name="20% - Accent4 2 6 2 2 3 2" xfId="22326"/>
    <cellStyle name="20% - Accent4 2 6 2 2 4" xfId="19039"/>
    <cellStyle name="20% - Accent4 2 6 2 3" xfId="8001"/>
    <cellStyle name="20% - Accent4 2 6 2 3 2" xfId="11013"/>
    <cellStyle name="20% - Accent4 2 6 2 3 2 2" xfId="21742"/>
    <cellStyle name="20% - Accent4 2 6 2 3 3" xfId="19624"/>
    <cellStyle name="20% - Accent4 2 6 2 4" xfId="17103"/>
    <cellStyle name="20% - Accent4 2 6 2 4 2" xfId="22911"/>
    <cellStyle name="20% - Accent4 2 6 2 5" xfId="9766"/>
    <cellStyle name="20% - Accent4 2 6 2 5 2" xfId="20792"/>
    <cellStyle name="20% - Accent4 2 6 2 6" xfId="18455"/>
    <cellStyle name="20% - Accent4 2 6 3" xfId="1652"/>
    <cellStyle name="20% - Accent4 2 6 3 2" xfId="8183"/>
    <cellStyle name="20% - Accent4 2 6 3 2 2" xfId="11196"/>
    <cellStyle name="20% - Accent4 2 6 3 2 2 2" xfId="21924"/>
    <cellStyle name="20% - Accent4 2 6 3 2 3" xfId="19806"/>
    <cellStyle name="20% - Accent4 2 6 3 3" xfId="17285"/>
    <cellStyle name="20% - Accent4 2 6 3 3 2" xfId="23093"/>
    <cellStyle name="20% - Accent4 2 6 3 4" xfId="9948"/>
    <cellStyle name="20% - Accent4 2 6 3 4 2" xfId="20974"/>
    <cellStyle name="20% - Accent4 2 6 3 5" xfId="18637"/>
    <cellStyle name="20% - Accent4 2 6 4" xfId="1796"/>
    <cellStyle name="20% - Accent4 2 6 4 2" xfId="8294"/>
    <cellStyle name="20% - Accent4 2 6 4 2 2" xfId="11320"/>
    <cellStyle name="20% - Accent4 2 6 4 2 2 2" xfId="22035"/>
    <cellStyle name="20% - Accent4 2 6 4 2 3" xfId="19917"/>
    <cellStyle name="20% - Accent4 2 6 4 3" xfId="17396"/>
    <cellStyle name="20% - Accent4 2 6 4 3 2" xfId="23204"/>
    <cellStyle name="20% - Accent4 2 6 4 4" xfId="9475"/>
    <cellStyle name="20% - Accent4 2 6 4 4 2" xfId="20501"/>
    <cellStyle name="20% - Accent4 2 6 4 5" xfId="18748"/>
    <cellStyle name="20% - Accent4 2 6 5" xfId="1070"/>
    <cellStyle name="20% - Accent4 2 6 5 2" xfId="7698"/>
    <cellStyle name="20% - Accent4 2 6 5 2 2" xfId="16812"/>
    <cellStyle name="20% - Accent4 2 6 5 2 2 2" xfId="22620"/>
    <cellStyle name="20% - Accent4 2 6 5 2 3" xfId="19333"/>
    <cellStyle name="20% - Accent4 2 6 5 3" xfId="10688"/>
    <cellStyle name="20% - Accent4 2 6 5 3 2" xfId="21451"/>
    <cellStyle name="20% - Accent4 2 6 5 4" xfId="18164"/>
    <cellStyle name="20% - Accent4 2 6 6" xfId="3397"/>
    <cellStyle name="20% - Accent4 2 6 6 2" xfId="10433"/>
    <cellStyle name="20% - Accent4 2 6 6 2 2" xfId="21231"/>
    <cellStyle name="20% - Accent4 2 6 6 3" xfId="17944"/>
    <cellStyle name="20% - Accent4 2 6 7" xfId="7399"/>
    <cellStyle name="20% - Accent4 2 6 7 2" xfId="10065"/>
    <cellStyle name="20% - Accent4 2 6 7 2 2" xfId="21048"/>
    <cellStyle name="20% - Accent4 2 6 7 3" xfId="19113"/>
    <cellStyle name="20% - Accent4 2 6 8" xfId="16592"/>
    <cellStyle name="20% - Accent4 2 6 8 2" xfId="22400"/>
    <cellStyle name="20% - Accent4 2 6 9" xfId="9364"/>
    <cellStyle name="20% - Accent4 2 6 9 2" xfId="20390"/>
    <cellStyle name="20% - Accent4 2 7" xfId="1259"/>
    <cellStyle name="20% - Accent4 2 7 2" xfId="2023"/>
    <cellStyle name="20% - Accent4 2 7 2 2" xfId="8500"/>
    <cellStyle name="20% - Accent4 2 7 2 2 2" xfId="17542"/>
    <cellStyle name="20% - Accent4 2 7 2 2 2 2" xfId="23350"/>
    <cellStyle name="20% - Accent4 2 7 2 2 3" xfId="20063"/>
    <cellStyle name="20% - Accent4 2 7 2 3" xfId="11473"/>
    <cellStyle name="20% - Accent4 2 7 2 3 2" xfId="22181"/>
    <cellStyle name="20% - Accent4 2 7 2 4" xfId="18894"/>
    <cellStyle name="20% - Accent4 2 7 3" xfId="7856"/>
    <cellStyle name="20% - Accent4 2 7 3 2" xfId="10853"/>
    <cellStyle name="20% - Accent4 2 7 3 2 2" xfId="21597"/>
    <cellStyle name="20% - Accent4 2 7 3 3" xfId="19479"/>
    <cellStyle name="20% - Accent4 2 7 4" xfId="16958"/>
    <cellStyle name="20% - Accent4 2 7 4 2" xfId="22766"/>
    <cellStyle name="20% - Accent4 2 7 5" xfId="9621"/>
    <cellStyle name="20% - Accent4 2 7 5 2" xfId="20647"/>
    <cellStyle name="20% - Accent4 2 7 6" xfId="18310"/>
    <cellStyle name="20% - Accent4 2 8" xfId="1507"/>
    <cellStyle name="20% - Accent4 2 8 2" xfId="8038"/>
    <cellStyle name="20% - Accent4 2 8 2 2" xfId="11051"/>
    <cellStyle name="20% - Accent4 2 8 2 2 2" xfId="21779"/>
    <cellStyle name="20% - Accent4 2 8 2 3" xfId="19661"/>
    <cellStyle name="20% - Accent4 2 8 3" xfId="17140"/>
    <cellStyle name="20% - Accent4 2 8 3 2" xfId="22948"/>
    <cellStyle name="20% - Accent4 2 8 4" xfId="9803"/>
    <cellStyle name="20% - Accent4 2 8 4 2" xfId="20829"/>
    <cellStyle name="20% - Accent4 2 8 5" xfId="18492"/>
    <cellStyle name="20% - Accent4 2 9" xfId="1693"/>
    <cellStyle name="20% - Accent4 2 9 2" xfId="8220"/>
    <cellStyle name="20% - Accent4 2 9 2 2" xfId="11235"/>
    <cellStyle name="20% - Accent4 2 9 2 2 2" xfId="21961"/>
    <cellStyle name="20% - Accent4 2 9 2 3" xfId="19843"/>
    <cellStyle name="20% - Accent4 2 9 3" xfId="17322"/>
    <cellStyle name="20% - Accent4 2 9 3 2" xfId="23130"/>
    <cellStyle name="20% - Accent4 2 9 4" xfId="9401"/>
    <cellStyle name="20% - Accent4 2 9 4 2" xfId="20427"/>
    <cellStyle name="20% - Accent4 2 9 5" xfId="18674"/>
    <cellStyle name="20% - Accent4 3" xfId="202"/>
    <cellStyle name="20% - Accent5 2" xfId="203"/>
    <cellStyle name="20% - Accent5 2 10" xfId="928"/>
    <cellStyle name="20% - Accent5 2 10 2" xfId="7556"/>
    <cellStyle name="20% - Accent5 2 10 2 2" xfId="16739"/>
    <cellStyle name="20% - Accent5 2 10 2 2 2" xfId="22547"/>
    <cellStyle name="20% - Accent5 2 10 2 3" xfId="19260"/>
    <cellStyle name="20% - Accent5 2 10 3" xfId="10615"/>
    <cellStyle name="20% - Accent5 2 10 3 2" xfId="21378"/>
    <cellStyle name="20% - Accent5 2 10 4" xfId="18091"/>
    <cellStyle name="20% - Accent5 2 11" xfId="3203"/>
    <cellStyle name="20% - Accent5 2 11 2" xfId="10252"/>
    <cellStyle name="20% - Accent5 2 11 2 2" xfId="21195"/>
    <cellStyle name="20% - Accent5 2 11 3" xfId="17908"/>
    <cellStyle name="20% - Accent5 2 12" xfId="7363"/>
    <cellStyle name="20% - Accent5 2 12 2" xfId="9992"/>
    <cellStyle name="20% - Accent5 2 12 2 2" xfId="21012"/>
    <cellStyle name="20% - Accent5 2 12 3" xfId="19077"/>
    <cellStyle name="20% - Accent5 2 13" xfId="16556"/>
    <cellStyle name="20% - Accent5 2 13 2" xfId="22364"/>
    <cellStyle name="20% - Accent5 2 14" xfId="9220"/>
    <cellStyle name="20% - Accent5 2 14 2" xfId="20246"/>
    <cellStyle name="20% - Accent5 2 15" xfId="17725"/>
    <cellStyle name="20% - Accent5 2 16" xfId="690"/>
    <cellStyle name="20% - Accent5 2 2" xfId="460"/>
    <cellStyle name="20% - Accent5 2 2 10" xfId="3364"/>
    <cellStyle name="20% - Accent5 2 2 10 2" xfId="10400"/>
    <cellStyle name="20% - Accent5 2 2 10 2 2" xfId="21213"/>
    <cellStyle name="20% - Accent5 2 2 10 3" xfId="17926"/>
    <cellStyle name="20% - Accent5 2 2 11" xfId="7381"/>
    <cellStyle name="20% - Accent5 2 2 11 2" xfId="10040"/>
    <cellStyle name="20% - Accent5 2 2 11 2 2" xfId="21030"/>
    <cellStyle name="20% - Accent5 2 2 11 3" xfId="19095"/>
    <cellStyle name="20% - Accent5 2 2 12" xfId="16574"/>
    <cellStyle name="20% - Accent5 2 2 12 2" xfId="22382"/>
    <cellStyle name="20% - Accent5 2 2 13" xfId="9238"/>
    <cellStyle name="20% - Accent5 2 2 13 2" xfId="20264"/>
    <cellStyle name="20% - Accent5 2 2 14" xfId="17743"/>
    <cellStyle name="20% - Accent5 2 2 15" xfId="710"/>
    <cellStyle name="20% - Accent5 2 2 2" xfId="563"/>
    <cellStyle name="20% - Accent5 2 2 2 10" xfId="9275"/>
    <cellStyle name="20% - Accent5 2 2 2 10 2" xfId="20301"/>
    <cellStyle name="20% - Accent5 2 2 2 11" xfId="17817"/>
    <cellStyle name="20% - Accent5 2 2 2 12" xfId="825"/>
    <cellStyle name="20% - Accent5 2 2 2 2" xfId="1127"/>
    <cellStyle name="20% - Accent5 2 2 2 2 2" xfId="1856"/>
    <cellStyle name="20% - Accent5 2 2 2 2 2 2" xfId="8354"/>
    <cellStyle name="20% - Accent5 2 2 2 2 2 2 2" xfId="17452"/>
    <cellStyle name="20% - Accent5 2 2 2 2 2 2 2 2" xfId="23260"/>
    <cellStyle name="20% - Accent5 2 2 2 2 2 2 3" xfId="19973"/>
    <cellStyle name="20% - Accent5 2 2 2 2 2 3" xfId="11376"/>
    <cellStyle name="20% - Accent5 2 2 2 2 2 3 2" xfId="22091"/>
    <cellStyle name="20% - Accent5 2 2 2 2 2 4" xfId="18804"/>
    <cellStyle name="20% - Accent5 2 2 2 2 3" xfId="7755"/>
    <cellStyle name="20% - Accent5 2 2 2 2 3 2" xfId="10744"/>
    <cellStyle name="20% - Accent5 2 2 2 2 3 2 2" xfId="21507"/>
    <cellStyle name="20% - Accent5 2 2 2 2 3 3" xfId="19389"/>
    <cellStyle name="20% - Accent5 2 2 2 2 4" xfId="16868"/>
    <cellStyle name="20% - Accent5 2 2 2 2 4 2" xfId="22676"/>
    <cellStyle name="20% - Accent5 2 2 2 2 5" xfId="9531"/>
    <cellStyle name="20% - Accent5 2 2 2 2 5 2" xfId="20557"/>
    <cellStyle name="20% - Accent5 2 2 2 2 6" xfId="18220"/>
    <cellStyle name="20% - Accent5 2 2 2 3" xfId="1349"/>
    <cellStyle name="20% - Accent5 2 2 2 3 2" xfId="2079"/>
    <cellStyle name="20% - Accent5 2 2 2 3 2 2" xfId="8556"/>
    <cellStyle name="20% - Accent5 2 2 2 3 2 2 2" xfId="17598"/>
    <cellStyle name="20% - Accent5 2 2 2 3 2 2 2 2" xfId="23406"/>
    <cellStyle name="20% - Accent5 2 2 2 3 2 2 3" xfId="20119"/>
    <cellStyle name="20% - Accent5 2 2 2 3 2 3" xfId="11529"/>
    <cellStyle name="20% - Accent5 2 2 2 3 2 3 2" xfId="22237"/>
    <cellStyle name="20% - Accent5 2 2 2 3 2 4" xfId="18950"/>
    <cellStyle name="20% - Accent5 2 2 2 3 3" xfId="7912"/>
    <cellStyle name="20% - Accent5 2 2 2 3 3 2" xfId="10917"/>
    <cellStyle name="20% - Accent5 2 2 2 3 3 2 2" xfId="21653"/>
    <cellStyle name="20% - Accent5 2 2 2 3 3 3" xfId="19535"/>
    <cellStyle name="20% - Accent5 2 2 2 3 4" xfId="17014"/>
    <cellStyle name="20% - Accent5 2 2 2 3 4 2" xfId="22822"/>
    <cellStyle name="20% - Accent5 2 2 2 3 5" xfId="9677"/>
    <cellStyle name="20% - Accent5 2 2 2 3 5 2" xfId="20703"/>
    <cellStyle name="20% - Accent5 2 2 2 3 6" xfId="18366"/>
    <cellStyle name="20% - Accent5 2 2 2 4" xfId="1563"/>
    <cellStyle name="20% - Accent5 2 2 2 4 2" xfId="8094"/>
    <cellStyle name="20% - Accent5 2 2 2 4 2 2" xfId="11107"/>
    <cellStyle name="20% - Accent5 2 2 2 4 2 2 2" xfId="21835"/>
    <cellStyle name="20% - Accent5 2 2 2 4 2 3" xfId="19717"/>
    <cellStyle name="20% - Accent5 2 2 2 4 3" xfId="17196"/>
    <cellStyle name="20% - Accent5 2 2 2 4 3 2" xfId="23004"/>
    <cellStyle name="20% - Accent5 2 2 2 4 4" xfId="9859"/>
    <cellStyle name="20% - Accent5 2 2 2 4 4 2" xfId="20885"/>
    <cellStyle name="20% - Accent5 2 2 2 4 5" xfId="18548"/>
    <cellStyle name="20% - Accent5 2 2 2 5" xfId="1778"/>
    <cellStyle name="20% - Accent5 2 2 2 5 2" xfId="8276"/>
    <cellStyle name="20% - Accent5 2 2 2 5 2 2" xfId="11302"/>
    <cellStyle name="20% - Accent5 2 2 2 5 2 2 2" xfId="22017"/>
    <cellStyle name="20% - Accent5 2 2 2 5 2 3" xfId="19899"/>
    <cellStyle name="20% - Accent5 2 2 2 5 3" xfId="17378"/>
    <cellStyle name="20% - Accent5 2 2 2 5 3 2" xfId="23186"/>
    <cellStyle name="20% - Accent5 2 2 2 5 4" xfId="9457"/>
    <cellStyle name="20% - Accent5 2 2 2 5 4 2" xfId="20483"/>
    <cellStyle name="20% - Accent5 2 2 2 5 5" xfId="18730"/>
    <cellStyle name="20% - Accent5 2 2 2 6" xfId="1052"/>
    <cellStyle name="20% - Accent5 2 2 2 6 2" xfId="7680"/>
    <cellStyle name="20% - Accent5 2 2 2 6 2 2" xfId="16794"/>
    <cellStyle name="20% - Accent5 2 2 2 6 2 2 2" xfId="22602"/>
    <cellStyle name="20% - Accent5 2 2 2 6 2 3" xfId="19315"/>
    <cellStyle name="20% - Accent5 2 2 2 6 3" xfId="10670"/>
    <cellStyle name="20% - Accent5 2 2 2 6 3 2" xfId="21433"/>
    <cellStyle name="20% - Accent5 2 2 2 6 4" xfId="18146"/>
    <cellStyle name="20% - Accent5 2 2 2 7" xfId="3475"/>
    <cellStyle name="20% - Accent5 2 2 2 7 2" xfId="10510"/>
    <cellStyle name="20% - Accent5 2 2 2 7 2 2" xfId="21287"/>
    <cellStyle name="20% - Accent5 2 2 2 7 3" xfId="18000"/>
    <cellStyle name="20% - Accent5 2 2 2 8" xfId="7455"/>
    <cellStyle name="20% - Accent5 2 2 2 8 2" xfId="10125"/>
    <cellStyle name="20% - Accent5 2 2 2 8 2 2" xfId="21104"/>
    <cellStyle name="20% - Accent5 2 2 2 8 3" xfId="19169"/>
    <cellStyle name="20% - Accent5 2 2 2 9" xfId="16648"/>
    <cellStyle name="20% - Accent5 2 2 2 9 2" xfId="22456"/>
    <cellStyle name="20% - Accent5 2 2 3" xfId="621"/>
    <cellStyle name="20% - Accent5 2 2 3 10" xfId="17853"/>
    <cellStyle name="20% - Accent5 2 2 3 11" xfId="862"/>
    <cellStyle name="20% - Accent5 2 2 3 2" xfId="1407"/>
    <cellStyle name="20% - Accent5 2 2 3 2 2" xfId="2115"/>
    <cellStyle name="20% - Accent5 2 2 3 2 2 2" xfId="8592"/>
    <cellStyle name="20% - Accent5 2 2 3 2 2 2 2" xfId="17634"/>
    <cellStyle name="20% - Accent5 2 2 3 2 2 2 2 2" xfId="23442"/>
    <cellStyle name="20% - Accent5 2 2 3 2 2 2 3" xfId="20155"/>
    <cellStyle name="20% - Accent5 2 2 3 2 2 3" xfId="11565"/>
    <cellStyle name="20% - Accent5 2 2 3 2 2 3 2" xfId="22273"/>
    <cellStyle name="20% - Accent5 2 2 3 2 2 4" xfId="18986"/>
    <cellStyle name="20% - Accent5 2 2 3 2 3" xfId="7948"/>
    <cellStyle name="20% - Accent5 2 2 3 2 3 2" xfId="10959"/>
    <cellStyle name="20% - Accent5 2 2 3 2 3 2 2" xfId="21689"/>
    <cellStyle name="20% - Accent5 2 2 3 2 3 3" xfId="19571"/>
    <cellStyle name="20% - Accent5 2 2 3 2 4" xfId="17050"/>
    <cellStyle name="20% - Accent5 2 2 3 2 4 2" xfId="22858"/>
    <cellStyle name="20% - Accent5 2 2 3 2 5" xfId="9713"/>
    <cellStyle name="20% - Accent5 2 2 3 2 5 2" xfId="20739"/>
    <cellStyle name="20% - Accent5 2 2 3 2 6" xfId="18402"/>
    <cellStyle name="20% - Accent5 2 2 3 3" xfId="1599"/>
    <cellStyle name="20% - Accent5 2 2 3 3 2" xfId="8130"/>
    <cellStyle name="20% - Accent5 2 2 3 3 2 2" xfId="11143"/>
    <cellStyle name="20% - Accent5 2 2 3 3 2 2 2" xfId="21871"/>
    <cellStyle name="20% - Accent5 2 2 3 3 2 3" xfId="19753"/>
    <cellStyle name="20% - Accent5 2 2 3 3 3" xfId="17232"/>
    <cellStyle name="20% - Accent5 2 2 3 3 3 2" xfId="23040"/>
    <cellStyle name="20% - Accent5 2 2 3 3 4" xfId="9895"/>
    <cellStyle name="20% - Accent5 2 2 3 3 4 2" xfId="20921"/>
    <cellStyle name="20% - Accent5 2 2 3 3 5" xfId="18584"/>
    <cellStyle name="20% - Accent5 2 2 3 4" xfId="1908"/>
    <cellStyle name="20% - Accent5 2 2 3 4 2" xfId="8390"/>
    <cellStyle name="20% - Accent5 2 2 3 4 2 2" xfId="11417"/>
    <cellStyle name="20% - Accent5 2 2 3 4 2 2 2" xfId="22127"/>
    <cellStyle name="20% - Accent5 2 2 3 4 2 3" xfId="20009"/>
    <cellStyle name="20% - Accent5 2 2 3 4 3" xfId="17488"/>
    <cellStyle name="20% - Accent5 2 2 3 4 3 2" xfId="23296"/>
    <cellStyle name="20% - Accent5 2 2 3 4 4" xfId="9567"/>
    <cellStyle name="20% - Accent5 2 2 3 4 4 2" xfId="20593"/>
    <cellStyle name="20% - Accent5 2 2 3 4 5" xfId="18840"/>
    <cellStyle name="20% - Accent5 2 2 3 5" xfId="1168"/>
    <cellStyle name="20% - Accent5 2 2 3 5 2" xfId="7796"/>
    <cellStyle name="20% - Accent5 2 2 3 5 2 2" xfId="16904"/>
    <cellStyle name="20% - Accent5 2 2 3 5 2 2 2" xfId="22712"/>
    <cellStyle name="20% - Accent5 2 2 3 5 2 3" xfId="19425"/>
    <cellStyle name="20% - Accent5 2 2 3 5 3" xfId="10780"/>
    <cellStyle name="20% - Accent5 2 2 3 5 3 2" xfId="21543"/>
    <cellStyle name="20% - Accent5 2 2 3 5 4" xfId="18256"/>
    <cellStyle name="20% - Accent5 2 2 3 6" xfId="3523"/>
    <cellStyle name="20% - Accent5 2 2 3 6 2" xfId="10557"/>
    <cellStyle name="20% - Accent5 2 2 3 6 2 2" xfId="21323"/>
    <cellStyle name="20% - Accent5 2 2 3 6 3" xfId="18036"/>
    <cellStyle name="20% - Accent5 2 2 3 7" xfId="7491"/>
    <cellStyle name="20% - Accent5 2 2 3 7 2" xfId="10166"/>
    <cellStyle name="20% - Accent5 2 2 3 7 2 2" xfId="21140"/>
    <cellStyle name="20% - Accent5 2 2 3 7 3" xfId="19205"/>
    <cellStyle name="20% - Accent5 2 2 3 8" xfId="16684"/>
    <cellStyle name="20% - Accent5 2 2 3 8 2" xfId="22492"/>
    <cellStyle name="20% - Accent5 2 2 3 9" xfId="9311"/>
    <cellStyle name="20% - Accent5 2 2 3 9 2" xfId="20337"/>
    <cellStyle name="20% - Accent5 2 2 4" xfId="662"/>
    <cellStyle name="20% - Accent5 2 2 4 10" xfId="17889"/>
    <cellStyle name="20% - Accent5 2 2 4 11" xfId="898"/>
    <cellStyle name="20% - Accent5 2 2 4 2" xfId="1448"/>
    <cellStyle name="20% - Accent5 2 2 4 2 2" xfId="2151"/>
    <cellStyle name="20% - Accent5 2 2 4 2 2 2" xfId="8628"/>
    <cellStyle name="20% - Accent5 2 2 4 2 2 2 2" xfId="17670"/>
    <cellStyle name="20% - Accent5 2 2 4 2 2 2 2 2" xfId="23478"/>
    <cellStyle name="20% - Accent5 2 2 4 2 2 2 3" xfId="20191"/>
    <cellStyle name="20% - Accent5 2 2 4 2 2 3" xfId="11601"/>
    <cellStyle name="20% - Accent5 2 2 4 2 2 3 2" xfId="22309"/>
    <cellStyle name="20% - Accent5 2 2 4 2 2 4" xfId="19022"/>
    <cellStyle name="20% - Accent5 2 2 4 2 3" xfId="7984"/>
    <cellStyle name="20% - Accent5 2 2 4 2 3 2" xfId="10996"/>
    <cellStyle name="20% - Accent5 2 2 4 2 3 2 2" xfId="21725"/>
    <cellStyle name="20% - Accent5 2 2 4 2 3 3" xfId="19607"/>
    <cellStyle name="20% - Accent5 2 2 4 2 4" xfId="17086"/>
    <cellStyle name="20% - Accent5 2 2 4 2 4 2" xfId="22894"/>
    <cellStyle name="20% - Accent5 2 2 4 2 5" xfId="9749"/>
    <cellStyle name="20% - Accent5 2 2 4 2 5 2" xfId="20775"/>
    <cellStyle name="20% - Accent5 2 2 4 2 6" xfId="18438"/>
    <cellStyle name="20% - Accent5 2 2 4 3" xfId="1635"/>
    <cellStyle name="20% - Accent5 2 2 4 3 2" xfId="8166"/>
    <cellStyle name="20% - Accent5 2 2 4 3 2 2" xfId="11179"/>
    <cellStyle name="20% - Accent5 2 2 4 3 2 2 2" xfId="21907"/>
    <cellStyle name="20% - Accent5 2 2 4 3 2 3" xfId="19789"/>
    <cellStyle name="20% - Accent5 2 2 4 3 3" xfId="17268"/>
    <cellStyle name="20% - Accent5 2 2 4 3 3 2" xfId="23076"/>
    <cellStyle name="20% - Accent5 2 2 4 3 4" xfId="9931"/>
    <cellStyle name="20% - Accent5 2 2 4 3 4 2" xfId="20957"/>
    <cellStyle name="20% - Accent5 2 2 4 3 5" xfId="18620"/>
    <cellStyle name="20% - Accent5 2 2 4 4" xfId="1949"/>
    <cellStyle name="20% - Accent5 2 2 4 4 2" xfId="8426"/>
    <cellStyle name="20% - Accent5 2 2 4 4 2 2" xfId="11455"/>
    <cellStyle name="20% - Accent5 2 2 4 4 2 2 2" xfId="22163"/>
    <cellStyle name="20% - Accent5 2 2 4 4 2 3" xfId="20045"/>
    <cellStyle name="20% - Accent5 2 2 4 4 3" xfId="17524"/>
    <cellStyle name="20% - Accent5 2 2 4 4 3 2" xfId="23332"/>
    <cellStyle name="20% - Accent5 2 2 4 4 4" xfId="9603"/>
    <cellStyle name="20% - Accent5 2 2 4 4 4 2" xfId="20629"/>
    <cellStyle name="20% - Accent5 2 2 4 4 5" xfId="18876"/>
    <cellStyle name="20% - Accent5 2 2 4 5" xfId="1206"/>
    <cellStyle name="20% - Accent5 2 2 4 5 2" xfId="7834"/>
    <cellStyle name="20% - Accent5 2 2 4 5 2 2" xfId="16940"/>
    <cellStyle name="20% - Accent5 2 2 4 5 2 2 2" xfId="22748"/>
    <cellStyle name="20% - Accent5 2 2 4 5 2 3" xfId="19461"/>
    <cellStyle name="20% - Accent5 2 2 4 5 3" xfId="10816"/>
    <cellStyle name="20% - Accent5 2 2 4 5 3 2" xfId="21579"/>
    <cellStyle name="20% - Accent5 2 2 4 5 4" xfId="18292"/>
    <cellStyle name="20% - Accent5 2 2 4 6" xfId="3562"/>
    <cellStyle name="20% - Accent5 2 2 4 6 2" xfId="10596"/>
    <cellStyle name="20% - Accent5 2 2 4 6 2 2" xfId="21359"/>
    <cellStyle name="20% - Accent5 2 2 4 6 3" xfId="18072"/>
    <cellStyle name="20% - Accent5 2 2 4 7" xfId="7527"/>
    <cellStyle name="20% - Accent5 2 2 4 7 2" xfId="10203"/>
    <cellStyle name="20% - Accent5 2 2 4 7 2 2" xfId="21176"/>
    <cellStyle name="20% - Accent5 2 2 4 7 3" xfId="19241"/>
    <cellStyle name="20% - Accent5 2 2 4 8" xfId="16720"/>
    <cellStyle name="20% - Accent5 2 2 4 8 2" xfId="22528"/>
    <cellStyle name="20% - Accent5 2 2 4 9" xfId="9347"/>
    <cellStyle name="20% - Accent5 2 2 4 9 2" xfId="20373"/>
    <cellStyle name="20% - Accent5 2 2 5" xfId="526"/>
    <cellStyle name="20% - Accent5 2 2 5 10" xfId="17780"/>
    <cellStyle name="20% - Accent5 2 2 5 11" xfId="759"/>
    <cellStyle name="20% - Accent5 2 2 5 2" xfId="1489"/>
    <cellStyle name="20% - Accent5 2 2 5 2 2" xfId="2187"/>
    <cellStyle name="20% - Accent5 2 2 5 2 2 2" xfId="8664"/>
    <cellStyle name="20% - Accent5 2 2 5 2 2 2 2" xfId="17706"/>
    <cellStyle name="20% - Accent5 2 2 5 2 2 2 2 2" xfId="23514"/>
    <cellStyle name="20% - Accent5 2 2 5 2 2 2 3" xfId="20227"/>
    <cellStyle name="20% - Accent5 2 2 5 2 2 3" xfId="11637"/>
    <cellStyle name="20% - Accent5 2 2 5 2 2 3 2" xfId="22345"/>
    <cellStyle name="20% - Accent5 2 2 5 2 2 4" xfId="19058"/>
    <cellStyle name="20% - Accent5 2 2 5 2 3" xfId="8020"/>
    <cellStyle name="20% - Accent5 2 2 5 2 3 2" xfId="11033"/>
    <cellStyle name="20% - Accent5 2 2 5 2 3 2 2" xfId="21761"/>
    <cellStyle name="20% - Accent5 2 2 5 2 3 3" xfId="19643"/>
    <cellStyle name="20% - Accent5 2 2 5 2 4" xfId="17122"/>
    <cellStyle name="20% - Accent5 2 2 5 2 4 2" xfId="22930"/>
    <cellStyle name="20% - Accent5 2 2 5 2 5" xfId="9785"/>
    <cellStyle name="20% - Accent5 2 2 5 2 5 2" xfId="20811"/>
    <cellStyle name="20% - Accent5 2 2 5 2 6" xfId="18474"/>
    <cellStyle name="20% - Accent5 2 2 5 3" xfId="1671"/>
    <cellStyle name="20% - Accent5 2 2 5 3 2" xfId="8202"/>
    <cellStyle name="20% - Accent5 2 2 5 3 2 2" xfId="11215"/>
    <cellStyle name="20% - Accent5 2 2 5 3 2 2 2" xfId="21943"/>
    <cellStyle name="20% - Accent5 2 2 5 3 2 3" xfId="19825"/>
    <cellStyle name="20% - Accent5 2 2 5 3 3" xfId="17304"/>
    <cellStyle name="20% - Accent5 2 2 5 3 3 2" xfId="23112"/>
    <cellStyle name="20% - Accent5 2 2 5 3 4" xfId="9967"/>
    <cellStyle name="20% - Accent5 2 2 5 3 4 2" xfId="20993"/>
    <cellStyle name="20% - Accent5 2 2 5 3 5" xfId="18656"/>
    <cellStyle name="20% - Accent5 2 2 5 4" xfId="1819"/>
    <cellStyle name="20% - Accent5 2 2 5 4 2" xfId="8317"/>
    <cellStyle name="20% - Accent5 2 2 5 4 2 2" xfId="11339"/>
    <cellStyle name="20% - Accent5 2 2 5 4 2 2 2" xfId="22054"/>
    <cellStyle name="20% - Accent5 2 2 5 4 2 3" xfId="19936"/>
    <cellStyle name="20% - Accent5 2 2 5 4 3" xfId="17415"/>
    <cellStyle name="20% - Accent5 2 2 5 4 3 2" xfId="23223"/>
    <cellStyle name="20% - Accent5 2 2 5 4 4" xfId="9494"/>
    <cellStyle name="20% - Accent5 2 2 5 4 4 2" xfId="20520"/>
    <cellStyle name="20% - Accent5 2 2 5 4 5" xfId="18767"/>
    <cellStyle name="20% - Accent5 2 2 5 5" xfId="1090"/>
    <cellStyle name="20% - Accent5 2 2 5 5 2" xfId="7718"/>
    <cellStyle name="20% - Accent5 2 2 5 5 2 2" xfId="16831"/>
    <cellStyle name="20% - Accent5 2 2 5 5 2 2 2" xfId="22639"/>
    <cellStyle name="20% - Accent5 2 2 5 5 2 3" xfId="19352"/>
    <cellStyle name="20% - Accent5 2 2 5 5 3" xfId="10707"/>
    <cellStyle name="20% - Accent5 2 2 5 5 3 2" xfId="21470"/>
    <cellStyle name="20% - Accent5 2 2 5 5 4" xfId="18183"/>
    <cellStyle name="20% - Accent5 2 2 5 6" xfId="3419"/>
    <cellStyle name="20% - Accent5 2 2 5 6 2" xfId="10455"/>
    <cellStyle name="20% - Accent5 2 2 5 6 2 2" xfId="21250"/>
    <cellStyle name="20% - Accent5 2 2 5 6 3" xfId="17963"/>
    <cellStyle name="20% - Accent5 2 2 5 7" xfId="7418"/>
    <cellStyle name="20% - Accent5 2 2 5 7 2" xfId="10088"/>
    <cellStyle name="20% - Accent5 2 2 5 7 2 2" xfId="21067"/>
    <cellStyle name="20% - Accent5 2 2 5 7 3" xfId="19132"/>
    <cellStyle name="20% - Accent5 2 2 5 8" xfId="16611"/>
    <cellStyle name="20% - Accent5 2 2 5 8 2" xfId="22419"/>
    <cellStyle name="20% - Accent5 2 2 5 9" xfId="9383"/>
    <cellStyle name="20% - Accent5 2 2 5 9 2" xfId="20409"/>
    <cellStyle name="20% - Accent5 2 2 6" xfId="1283"/>
    <cellStyle name="20% - Accent5 2 2 6 2" xfId="2042"/>
    <cellStyle name="20% - Accent5 2 2 6 2 2" xfId="8519"/>
    <cellStyle name="20% - Accent5 2 2 6 2 2 2" xfId="17561"/>
    <cellStyle name="20% - Accent5 2 2 6 2 2 2 2" xfId="23369"/>
    <cellStyle name="20% - Accent5 2 2 6 2 2 3" xfId="20082"/>
    <cellStyle name="20% - Accent5 2 2 6 2 3" xfId="11492"/>
    <cellStyle name="20% - Accent5 2 2 6 2 3 2" xfId="22200"/>
    <cellStyle name="20% - Accent5 2 2 6 2 4" xfId="18913"/>
    <cellStyle name="20% - Accent5 2 2 6 3" xfId="7875"/>
    <cellStyle name="20% - Accent5 2 2 6 3 2" xfId="10873"/>
    <cellStyle name="20% - Accent5 2 2 6 3 2 2" xfId="21616"/>
    <cellStyle name="20% - Accent5 2 2 6 3 3" xfId="19498"/>
    <cellStyle name="20% - Accent5 2 2 6 4" xfId="16977"/>
    <cellStyle name="20% - Accent5 2 2 6 4 2" xfId="22785"/>
    <cellStyle name="20% - Accent5 2 2 6 5" xfId="9640"/>
    <cellStyle name="20% - Accent5 2 2 6 5 2" xfId="20666"/>
    <cellStyle name="20% - Accent5 2 2 6 6" xfId="18329"/>
    <cellStyle name="20% - Accent5 2 2 7" xfId="1526"/>
    <cellStyle name="20% - Accent5 2 2 7 2" xfId="8057"/>
    <cellStyle name="20% - Accent5 2 2 7 2 2" xfId="11070"/>
    <cellStyle name="20% - Accent5 2 2 7 2 2 2" xfId="21798"/>
    <cellStyle name="20% - Accent5 2 2 7 2 3" xfId="19680"/>
    <cellStyle name="20% - Accent5 2 2 7 3" xfId="17159"/>
    <cellStyle name="20% - Accent5 2 2 7 3 2" xfId="22967"/>
    <cellStyle name="20% - Accent5 2 2 7 4" xfId="9822"/>
    <cellStyle name="20% - Accent5 2 2 7 4 2" xfId="20848"/>
    <cellStyle name="20% - Accent5 2 2 7 5" xfId="18511"/>
    <cellStyle name="20% - Accent5 2 2 8" xfId="1712"/>
    <cellStyle name="20% - Accent5 2 2 8 2" xfId="8239"/>
    <cellStyle name="20% - Accent5 2 2 8 2 2" xfId="11254"/>
    <cellStyle name="20% - Accent5 2 2 8 2 2 2" xfId="21980"/>
    <cellStyle name="20% - Accent5 2 2 8 2 3" xfId="19862"/>
    <cellStyle name="20% - Accent5 2 2 8 3" xfId="17341"/>
    <cellStyle name="20% - Accent5 2 2 8 3 2" xfId="23149"/>
    <cellStyle name="20% - Accent5 2 2 8 4" xfId="9420"/>
    <cellStyle name="20% - Accent5 2 2 8 4 2" xfId="20446"/>
    <cellStyle name="20% - Accent5 2 2 8 5" xfId="18693"/>
    <cellStyle name="20% - Accent5 2 2 9" xfId="1006"/>
    <cellStyle name="20% - Accent5 2 2 9 2" xfId="7634"/>
    <cellStyle name="20% - Accent5 2 2 9 2 2" xfId="16757"/>
    <cellStyle name="20% - Accent5 2 2 9 2 2 2" xfId="22565"/>
    <cellStyle name="20% - Accent5 2 2 9 2 3" xfId="19278"/>
    <cellStyle name="20% - Accent5 2 2 9 3" xfId="10633"/>
    <cellStyle name="20% - Accent5 2 2 9 3 2" xfId="21396"/>
    <cellStyle name="20% - Accent5 2 2 9 4" xfId="18109"/>
    <cellStyle name="20% - Accent5 2 3" xfId="545"/>
    <cellStyle name="20% - Accent5 2 3 10" xfId="9257"/>
    <cellStyle name="20% - Accent5 2 3 10 2" xfId="20283"/>
    <cellStyle name="20% - Accent5 2 3 11" xfId="17799"/>
    <cellStyle name="20% - Accent5 2 3 12" xfId="807"/>
    <cellStyle name="20% - Accent5 2 3 2" xfId="1109"/>
    <cellStyle name="20% - Accent5 2 3 2 2" xfId="1838"/>
    <cellStyle name="20% - Accent5 2 3 2 2 2" xfId="8336"/>
    <cellStyle name="20% - Accent5 2 3 2 2 2 2" xfId="17434"/>
    <cellStyle name="20% - Accent5 2 3 2 2 2 2 2" xfId="23242"/>
    <cellStyle name="20% - Accent5 2 3 2 2 2 3" xfId="19955"/>
    <cellStyle name="20% - Accent5 2 3 2 2 3" xfId="11358"/>
    <cellStyle name="20% - Accent5 2 3 2 2 3 2" xfId="22073"/>
    <cellStyle name="20% - Accent5 2 3 2 2 4" xfId="18786"/>
    <cellStyle name="20% - Accent5 2 3 2 3" xfId="7737"/>
    <cellStyle name="20% - Accent5 2 3 2 3 2" xfId="10726"/>
    <cellStyle name="20% - Accent5 2 3 2 3 2 2" xfId="21489"/>
    <cellStyle name="20% - Accent5 2 3 2 3 3" xfId="19371"/>
    <cellStyle name="20% - Accent5 2 3 2 4" xfId="16850"/>
    <cellStyle name="20% - Accent5 2 3 2 4 2" xfId="22658"/>
    <cellStyle name="20% - Accent5 2 3 2 5" xfId="9513"/>
    <cellStyle name="20% - Accent5 2 3 2 5 2" xfId="20539"/>
    <cellStyle name="20% - Accent5 2 3 2 6" xfId="18202"/>
    <cellStyle name="20% - Accent5 2 3 3" xfId="1331"/>
    <cellStyle name="20% - Accent5 2 3 3 2" xfId="2061"/>
    <cellStyle name="20% - Accent5 2 3 3 2 2" xfId="8538"/>
    <cellStyle name="20% - Accent5 2 3 3 2 2 2" xfId="17580"/>
    <cellStyle name="20% - Accent5 2 3 3 2 2 2 2" xfId="23388"/>
    <cellStyle name="20% - Accent5 2 3 3 2 2 3" xfId="20101"/>
    <cellStyle name="20% - Accent5 2 3 3 2 3" xfId="11511"/>
    <cellStyle name="20% - Accent5 2 3 3 2 3 2" xfId="22219"/>
    <cellStyle name="20% - Accent5 2 3 3 2 4" xfId="18932"/>
    <cellStyle name="20% - Accent5 2 3 3 3" xfId="7894"/>
    <cellStyle name="20% - Accent5 2 3 3 3 2" xfId="10899"/>
    <cellStyle name="20% - Accent5 2 3 3 3 2 2" xfId="21635"/>
    <cellStyle name="20% - Accent5 2 3 3 3 3" xfId="19517"/>
    <cellStyle name="20% - Accent5 2 3 3 4" xfId="16996"/>
    <cellStyle name="20% - Accent5 2 3 3 4 2" xfId="22804"/>
    <cellStyle name="20% - Accent5 2 3 3 5" xfId="9659"/>
    <cellStyle name="20% - Accent5 2 3 3 5 2" xfId="20685"/>
    <cellStyle name="20% - Accent5 2 3 3 6" xfId="18348"/>
    <cellStyle name="20% - Accent5 2 3 4" xfId="1545"/>
    <cellStyle name="20% - Accent5 2 3 4 2" xfId="8076"/>
    <cellStyle name="20% - Accent5 2 3 4 2 2" xfId="11089"/>
    <cellStyle name="20% - Accent5 2 3 4 2 2 2" xfId="21817"/>
    <cellStyle name="20% - Accent5 2 3 4 2 3" xfId="19699"/>
    <cellStyle name="20% - Accent5 2 3 4 3" xfId="17178"/>
    <cellStyle name="20% - Accent5 2 3 4 3 2" xfId="22986"/>
    <cellStyle name="20% - Accent5 2 3 4 4" xfId="9841"/>
    <cellStyle name="20% - Accent5 2 3 4 4 2" xfId="20867"/>
    <cellStyle name="20% - Accent5 2 3 4 5" xfId="18530"/>
    <cellStyle name="20% - Accent5 2 3 5" xfId="1760"/>
    <cellStyle name="20% - Accent5 2 3 5 2" xfId="8258"/>
    <cellStyle name="20% - Accent5 2 3 5 2 2" xfId="11284"/>
    <cellStyle name="20% - Accent5 2 3 5 2 2 2" xfId="21999"/>
    <cellStyle name="20% - Accent5 2 3 5 2 3" xfId="19881"/>
    <cellStyle name="20% - Accent5 2 3 5 3" xfId="17360"/>
    <cellStyle name="20% - Accent5 2 3 5 3 2" xfId="23168"/>
    <cellStyle name="20% - Accent5 2 3 5 4" xfId="9439"/>
    <cellStyle name="20% - Accent5 2 3 5 4 2" xfId="20465"/>
    <cellStyle name="20% - Accent5 2 3 5 5" xfId="18712"/>
    <cellStyle name="20% - Accent5 2 3 6" xfId="1034"/>
    <cellStyle name="20% - Accent5 2 3 6 2" xfId="7662"/>
    <cellStyle name="20% - Accent5 2 3 6 2 2" xfId="16776"/>
    <cellStyle name="20% - Accent5 2 3 6 2 2 2" xfId="22584"/>
    <cellStyle name="20% - Accent5 2 3 6 2 3" xfId="19297"/>
    <cellStyle name="20% - Accent5 2 3 6 3" xfId="10652"/>
    <cellStyle name="20% - Accent5 2 3 6 3 2" xfId="21415"/>
    <cellStyle name="20% - Accent5 2 3 6 4" xfId="18128"/>
    <cellStyle name="20% - Accent5 2 3 7" xfId="3457"/>
    <cellStyle name="20% - Accent5 2 3 7 2" xfId="10492"/>
    <cellStyle name="20% - Accent5 2 3 7 2 2" xfId="21269"/>
    <cellStyle name="20% - Accent5 2 3 7 3" xfId="17982"/>
    <cellStyle name="20% - Accent5 2 3 8" xfId="7437"/>
    <cellStyle name="20% - Accent5 2 3 8 2" xfId="10107"/>
    <cellStyle name="20% - Accent5 2 3 8 2 2" xfId="21086"/>
    <cellStyle name="20% - Accent5 2 3 8 3" xfId="19151"/>
    <cellStyle name="20% - Accent5 2 3 9" xfId="16630"/>
    <cellStyle name="20% - Accent5 2 3 9 2" xfId="22438"/>
    <cellStyle name="20% - Accent5 2 4" xfId="585"/>
    <cellStyle name="20% - Accent5 2 4 10" xfId="17835"/>
    <cellStyle name="20% - Accent5 2 4 11" xfId="843"/>
    <cellStyle name="20% - Accent5 2 4 2" xfId="1371"/>
    <cellStyle name="20% - Accent5 2 4 2 2" xfId="2097"/>
    <cellStyle name="20% - Accent5 2 4 2 2 2" xfId="8574"/>
    <cellStyle name="20% - Accent5 2 4 2 2 2 2" xfId="17616"/>
    <cellStyle name="20% - Accent5 2 4 2 2 2 2 2" xfId="23424"/>
    <cellStyle name="20% - Accent5 2 4 2 2 2 3" xfId="20137"/>
    <cellStyle name="20% - Accent5 2 4 2 2 3" xfId="11547"/>
    <cellStyle name="20% - Accent5 2 4 2 2 3 2" xfId="22255"/>
    <cellStyle name="20% - Accent5 2 4 2 2 4" xfId="18968"/>
    <cellStyle name="20% - Accent5 2 4 2 3" xfId="7930"/>
    <cellStyle name="20% - Accent5 2 4 2 3 2" xfId="10935"/>
    <cellStyle name="20% - Accent5 2 4 2 3 2 2" xfId="21671"/>
    <cellStyle name="20% - Accent5 2 4 2 3 3" xfId="19553"/>
    <cellStyle name="20% - Accent5 2 4 2 4" xfId="17032"/>
    <cellStyle name="20% - Accent5 2 4 2 4 2" xfId="22840"/>
    <cellStyle name="20% - Accent5 2 4 2 5" xfId="9695"/>
    <cellStyle name="20% - Accent5 2 4 2 5 2" xfId="20721"/>
    <cellStyle name="20% - Accent5 2 4 2 6" xfId="18384"/>
    <cellStyle name="20% - Accent5 2 4 3" xfId="1581"/>
    <cellStyle name="20% - Accent5 2 4 3 2" xfId="8112"/>
    <cellStyle name="20% - Accent5 2 4 3 2 2" xfId="11125"/>
    <cellStyle name="20% - Accent5 2 4 3 2 2 2" xfId="21853"/>
    <cellStyle name="20% - Accent5 2 4 3 2 3" xfId="19735"/>
    <cellStyle name="20% - Accent5 2 4 3 3" xfId="17214"/>
    <cellStyle name="20% - Accent5 2 4 3 3 2" xfId="23022"/>
    <cellStyle name="20% - Accent5 2 4 3 4" xfId="9877"/>
    <cellStyle name="20% - Accent5 2 4 3 4 2" xfId="20903"/>
    <cellStyle name="20% - Accent5 2 4 3 5" xfId="18566"/>
    <cellStyle name="20% - Accent5 2 4 4" xfId="1876"/>
    <cellStyle name="20% - Accent5 2 4 4 2" xfId="8372"/>
    <cellStyle name="20% - Accent5 2 4 4 2 2" xfId="11394"/>
    <cellStyle name="20% - Accent5 2 4 4 2 2 2" xfId="22109"/>
    <cellStyle name="20% - Accent5 2 4 4 2 3" xfId="19991"/>
    <cellStyle name="20% - Accent5 2 4 4 3" xfId="17470"/>
    <cellStyle name="20% - Accent5 2 4 4 3 2" xfId="23278"/>
    <cellStyle name="20% - Accent5 2 4 4 4" xfId="9549"/>
    <cellStyle name="20% - Accent5 2 4 4 4 2" xfId="20575"/>
    <cellStyle name="20% - Accent5 2 4 4 5" xfId="18822"/>
    <cellStyle name="20% - Accent5 2 4 5" xfId="1146"/>
    <cellStyle name="20% - Accent5 2 4 5 2" xfId="7774"/>
    <cellStyle name="20% - Accent5 2 4 5 2 2" xfId="16886"/>
    <cellStyle name="20% - Accent5 2 4 5 2 2 2" xfId="22694"/>
    <cellStyle name="20% - Accent5 2 4 5 2 3" xfId="19407"/>
    <cellStyle name="20% - Accent5 2 4 5 3" xfId="10762"/>
    <cellStyle name="20% - Accent5 2 4 5 3 2" xfId="21525"/>
    <cellStyle name="20% - Accent5 2 4 5 4" xfId="18238"/>
    <cellStyle name="20% - Accent5 2 4 6" xfId="3496"/>
    <cellStyle name="20% - Accent5 2 4 6 2" xfId="10531"/>
    <cellStyle name="20% - Accent5 2 4 6 2 2" xfId="21305"/>
    <cellStyle name="20% - Accent5 2 4 6 3" xfId="18018"/>
    <cellStyle name="20% - Accent5 2 4 7" xfId="7473"/>
    <cellStyle name="20% - Accent5 2 4 7 2" xfId="10143"/>
    <cellStyle name="20% - Accent5 2 4 7 2 2" xfId="21122"/>
    <cellStyle name="20% - Accent5 2 4 7 3" xfId="19187"/>
    <cellStyle name="20% - Accent5 2 4 8" xfId="16666"/>
    <cellStyle name="20% - Accent5 2 4 8 2" xfId="22474"/>
    <cellStyle name="20% - Accent5 2 4 9" xfId="9293"/>
    <cellStyle name="20% - Accent5 2 4 9 2" xfId="20319"/>
    <cellStyle name="20% - Accent5 2 5" xfId="639"/>
    <cellStyle name="20% - Accent5 2 5 10" xfId="17871"/>
    <cellStyle name="20% - Accent5 2 5 11" xfId="880"/>
    <cellStyle name="20% - Accent5 2 5 2" xfId="1425"/>
    <cellStyle name="20% - Accent5 2 5 2 2" xfId="2133"/>
    <cellStyle name="20% - Accent5 2 5 2 2 2" xfId="8610"/>
    <cellStyle name="20% - Accent5 2 5 2 2 2 2" xfId="17652"/>
    <cellStyle name="20% - Accent5 2 5 2 2 2 2 2" xfId="23460"/>
    <cellStyle name="20% - Accent5 2 5 2 2 2 3" xfId="20173"/>
    <cellStyle name="20% - Accent5 2 5 2 2 3" xfId="11583"/>
    <cellStyle name="20% - Accent5 2 5 2 2 3 2" xfId="22291"/>
    <cellStyle name="20% - Accent5 2 5 2 2 4" xfId="19004"/>
    <cellStyle name="20% - Accent5 2 5 2 3" xfId="7966"/>
    <cellStyle name="20% - Accent5 2 5 2 3 2" xfId="10977"/>
    <cellStyle name="20% - Accent5 2 5 2 3 2 2" xfId="21707"/>
    <cellStyle name="20% - Accent5 2 5 2 3 3" xfId="19589"/>
    <cellStyle name="20% - Accent5 2 5 2 4" xfId="17068"/>
    <cellStyle name="20% - Accent5 2 5 2 4 2" xfId="22876"/>
    <cellStyle name="20% - Accent5 2 5 2 5" xfId="9731"/>
    <cellStyle name="20% - Accent5 2 5 2 5 2" xfId="20757"/>
    <cellStyle name="20% - Accent5 2 5 2 6" xfId="18420"/>
    <cellStyle name="20% - Accent5 2 5 3" xfId="1617"/>
    <cellStyle name="20% - Accent5 2 5 3 2" xfId="8148"/>
    <cellStyle name="20% - Accent5 2 5 3 2 2" xfId="11161"/>
    <cellStyle name="20% - Accent5 2 5 3 2 2 2" xfId="21889"/>
    <cellStyle name="20% - Accent5 2 5 3 2 3" xfId="19771"/>
    <cellStyle name="20% - Accent5 2 5 3 3" xfId="17250"/>
    <cellStyle name="20% - Accent5 2 5 3 3 2" xfId="23058"/>
    <cellStyle name="20% - Accent5 2 5 3 4" xfId="9913"/>
    <cellStyle name="20% - Accent5 2 5 3 4 2" xfId="20939"/>
    <cellStyle name="20% - Accent5 2 5 3 5" xfId="18602"/>
    <cellStyle name="20% - Accent5 2 5 4" xfId="1926"/>
    <cellStyle name="20% - Accent5 2 5 4 2" xfId="8408"/>
    <cellStyle name="20% - Accent5 2 5 4 2 2" xfId="11435"/>
    <cellStyle name="20% - Accent5 2 5 4 2 2 2" xfId="22145"/>
    <cellStyle name="20% - Accent5 2 5 4 2 3" xfId="20027"/>
    <cellStyle name="20% - Accent5 2 5 4 3" xfId="17506"/>
    <cellStyle name="20% - Accent5 2 5 4 3 2" xfId="23314"/>
    <cellStyle name="20% - Accent5 2 5 4 4" xfId="9585"/>
    <cellStyle name="20% - Accent5 2 5 4 4 2" xfId="20611"/>
    <cellStyle name="20% - Accent5 2 5 4 5" xfId="18858"/>
    <cellStyle name="20% - Accent5 2 5 5" xfId="1186"/>
    <cellStyle name="20% - Accent5 2 5 5 2" xfId="7814"/>
    <cellStyle name="20% - Accent5 2 5 5 2 2" xfId="16922"/>
    <cellStyle name="20% - Accent5 2 5 5 2 2 2" xfId="22730"/>
    <cellStyle name="20% - Accent5 2 5 5 2 3" xfId="19443"/>
    <cellStyle name="20% - Accent5 2 5 5 3" xfId="10798"/>
    <cellStyle name="20% - Accent5 2 5 5 3 2" xfId="21561"/>
    <cellStyle name="20% - Accent5 2 5 5 4" xfId="18274"/>
    <cellStyle name="20% - Accent5 2 5 6" xfId="3541"/>
    <cellStyle name="20% - Accent5 2 5 6 2" xfId="10575"/>
    <cellStyle name="20% - Accent5 2 5 6 2 2" xfId="21341"/>
    <cellStyle name="20% - Accent5 2 5 6 3" xfId="18054"/>
    <cellStyle name="20% - Accent5 2 5 7" xfId="7509"/>
    <cellStyle name="20% - Accent5 2 5 7 2" xfId="10184"/>
    <cellStyle name="20% - Accent5 2 5 7 2 2" xfId="21158"/>
    <cellStyle name="20% - Accent5 2 5 7 3" xfId="19223"/>
    <cellStyle name="20% - Accent5 2 5 8" xfId="16702"/>
    <cellStyle name="20% - Accent5 2 5 8 2" xfId="22510"/>
    <cellStyle name="20% - Accent5 2 5 9" xfId="9329"/>
    <cellStyle name="20% - Accent5 2 5 9 2" xfId="20355"/>
    <cellStyle name="20% - Accent5 2 6" xfId="508"/>
    <cellStyle name="20% - Accent5 2 6 10" xfId="17762"/>
    <cellStyle name="20% - Accent5 2 6 11" xfId="736"/>
    <cellStyle name="20% - Accent5 2 6 2" xfId="1466"/>
    <cellStyle name="20% - Accent5 2 6 2 2" xfId="2169"/>
    <cellStyle name="20% - Accent5 2 6 2 2 2" xfId="8646"/>
    <cellStyle name="20% - Accent5 2 6 2 2 2 2" xfId="17688"/>
    <cellStyle name="20% - Accent5 2 6 2 2 2 2 2" xfId="23496"/>
    <cellStyle name="20% - Accent5 2 6 2 2 2 3" xfId="20209"/>
    <cellStyle name="20% - Accent5 2 6 2 2 3" xfId="11619"/>
    <cellStyle name="20% - Accent5 2 6 2 2 3 2" xfId="22327"/>
    <cellStyle name="20% - Accent5 2 6 2 2 4" xfId="19040"/>
    <cellStyle name="20% - Accent5 2 6 2 3" xfId="8002"/>
    <cellStyle name="20% - Accent5 2 6 2 3 2" xfId="11014"/>
    <cellStyle name="20% - Accent5 2 6 2 3 2 2" xfId="21743"/>
    <cellStyle name="20% - Accent5 2 6 2 3 3" xfId="19625"/>
    <cellStyle name="20% - Accent5 2 6 2 4" xfId="17104"/>
    <cellStyle name="20% - Accent5 2 6 2 4 2" xfId="22912"/>
    <cellStyle name="20% - Accent5 2 6 2 5" xfId="9767"/>
    <cellStyle name="20% - Accent5 2 6 2 5 2" xfId="20793"/>
    <cellStyle name="20% - Accent5 2 6 2 6" xfId="18456"/>
    <cellStyle name="20% - Accent5 2 6 3" xfId="1653"/>
    <cellStyle name="20% - Accent5 2 6 3 2" xfId="8184"/>
    <cellStyle name="20% - Accent5 2 6 3 2 2" xfId="11197"/>
    <cellStyle name="20% - Accent5 2 6 3 2 2 2" xfId="21925"/>
    <cellStyle name="20% - Accent5 2 6 3 2 3" xfId="19807"/>
    <cellStyle name="20% - Accent5 2 6 3 3" xfId="17286"/>
    <cellStyle name="20% - Accent5 2 6 3 3 2" xfId="23094"/>
    <cellStyle name="20% - Accent5 2 6 3 4" xfId="9949"/>
    <cellStyle name="20% - Accent5 2 6 3 4 2" xfId="20975"/>
    <cellStyle name="20% - Accent5 2 6 3 5" xfId="18638"/>
    <cellStyle name="20% - Accent5 2 6 4" xfId="1797"/>
    <cellStyle name="20% - Accent5 2 6 4 2" xfId="8295"/>
    <cellStyle name="20% - Accent5 2 6 4 2 2" xfId="11321"/>
    <cellStyle name="20% - Accent5 2 6 4 2 2 2" xfId="22036"/>
    <cellStyle name="20% - Accent5 2 6 4 2 3" xfId="19918"/>
    <cellStyle name="20% - Accent5 2 6 4 3" xfId="17397"/>
    <cellStyle name="20% - Accent5 2 6 4 3 2" xfId="23205"/>
    <cellStyle name="20% - Accent5 2 6 4 4" xfId="9476"/>
    <cellStyle name="20% - Accent5 2 6 4 4 2" xfId="20502"/>
    <cellStyle name="20% - Accent5 2 6 4 5" xfId="18749"/>
    <cellStyle name="20% - Accent5 2 6 5" xfId="1071"/>
    <cellStyle name="20% - Accent5 2 6 5 2" xfId="7699"/>
    <cellStyle name="20% - Accent5 2 6 5 2 2" xfId="16813"/>
    <cellStyle name="20% - Accent5 2 6 5 2 2 2" xfId="22621"/>
    <cellStyle name="20% - Accent5 2 6 5 2 3" xfId="19334"/>
    <cellStyle name="20% - Accent5 2 6 5 3" xfId="10689"/>
    <cellStyle name="20% - Accent5 2 6 5 3 2" xfId="21452"/>
    <cellStyle name="20% - Accent5 2 6 5 4" xfId="18165"/>
    <cellStyle name="20% - Accent5 2 6 6" xfId="3398"/>
    <cellStyle name="20% - Accent5 2 6 6 2" xfId="10434"/>
    <cellStyle name="20% - Accent5 2 6 6 2 2" xfId="21232"/>
    <cellStyle name="20% - Accent5 2 6 6 3" xfId="17945"/>
    <cellStyle name="20% - Accent5 2 6 7" xfId="7400"/>
    <cellStyle name="20% - Accent5 2 6 7 2" xfId="10066"/>
    <cellStyle name="20% - Accent5 2 6 7 2 2" xfId="21049"/>
    <cellStyle name="20% - Accent5 2 6 7 3" xfId="19114"/>
    <cellStyle name="20% - Accent5 2 6 8" xfId="16593"/>
    <cellStyle name="20% - Accent5 2 6 8 2" xfId="22401"/>
    <cellStyle name="20% - Accent5 2 6 9" xfId="9365"/>
    <cellStyle name="20% - Accent5 2 6 9 2" xfId="20391"/>
    <cellStyle name="20% - Accent5 2 7" xfId="1260"/>
    <cellStyle name="20% - Accent5 2 7 2" xfId="2024"/>
    <cellStyle name="20% - Accent5 2 7 2 2" xfId="8501"/>
    <cellStyle name="20% - Accent5 2 7 2 2 2" xfId="17543"/>
    <cellStyle name="20% - Accent5 2 7 2 2 2 2" xfId="23351"/>
    <cellStyle name="20% - Accent5 2 7 2 2 3" xfId="20064"/>
    <cellStyle name="20% - Accent5 2 7 2 3" xfId="11474"/>
    <cellStyle name="20% - Accent5 2 7 2 3 2" xfId="22182"/>
    <cellStyle name="20% - Accent5 2 7 2 4" xfId="18895"/>
    <cellStyle name="20% - Accent5 2 7 3" xfId="7857"/>
    <cellStyle name="20% - Accent5 2 7 3 2" xfId="10854"/>
    <cellStyle name="20% - Accent5 2 7 3 2 2" xfId="21598"/>
    <cellStyle name="20% - Accent5 2 7 3 3" xfId="19480"/>
    <cellStyle name="20% - Accent5 2 7 4" xfId="16959"/>
    <cellStyle name="20% - Accent5 2 7 4 2" xfId="22767"/>
    <cellStyle name="20% - Accent5 2 7 5" xfId="9622"/>
    <cellStyle name="20% - Accent5 2 7 5 2" xfId="20648"/>
    <cellStyle name="20% - Accent5 2 7 6" xfId="18311"/>
    <cellStyle name="20% - Accent5 2 8" xfId="1508"/>
    <cellStyle name="20% - Accent5 2 8 2" xfId="8039"/>
    <cellStyle name="20% - Accent5 2 8 2 2" xfId="11052"/>
    <cellStyle name="20% - Accent5 2 8 2 2 2" xfId="21780"/>
    <cellStyle name="20% - Accent5 2 8 2 3" xfId="19662"/>
    <cellStyle name="20% - Accent5 2 8 3" xfId="17141"/>
    <cellStyle name="20% - Accent5 2 8 3 2" xfId="22949"/>
    <cellStyle name="20% - Accent5 2 8 4" xfId="9804"/>
    <cellStyle name="20% - Accent5 2 8 4 2" xfId="20830"/>
    <cellStyle name="20% - Accent5 2 8 5" xfId="18493"/>
    <cellStyle name="20% - Accent5 2 9" xfId="1694"/>
    <cellStyle name="20% - Accent5 2 9 2" xfId="8221"/>
    <cellStyle name="20% - Accent5 2 9 2 2" xfId="11236"/>
    <cellStyle name="20% - Accent5 2 9 2 2 2" xfId="21962"/>
    <cellStyle name="20% - Accent5 2 9 2 3" xfId="19844"/>
    <cellStyle name="20% - Accent5 2 9 3" xfId="17323"/>
    <cellStyle name="20% - Accent5 2 9 3 2" xfId="23131"/>
    <cellStyle name="20% - Accent5 2 9 4" xfId="9402"/>
    <cellStyle name="20% - Accent5 2 9 4 2" xfId="20428"/>
    <cellStyle name="20% - Accent5 2 9 5" xfId="18675"/>
    <cellStyle name="20% - Accent5 3" xfId="204"/>
    <cellStyle name="20% - Accent6 2" xfId="205"/>
    <cellStyle name="20% - Accent6 2 10" xfId="930"/>
    <cellStyle name="20% - Accent6 2 10 2" xfId="7558"/>
    <cellStyle name="20% - Accent6 2 10 2 2" xfId="16740"/>
    <cellStyle name="20% - Accent6 2 10 2 2 2" xfId="22548"/>
    <cellStyle name="20% - Accent6 2 10 2 3" xfId="19261"/>
    <cellStyle name="20% - Accent6 2 10 3" xfId="10616"/>
    <cellStyle name="20% - Accent6 2 10 3 2" xfId="21379"/>
    <cellStyle name="20% - Accent6 2 10 4" xfId="18092"/>
    <cellStyle name="20% - Accent6 2 11" xfId="3205"/>
    <cellStyle name="20% - Accent6 2 11 2" xfId="10254"/>
    <cellStyle name="20% - Accent6 2 11 2 2" xfId="21196"/>
    <cellStyle name="20% - Accent6 2 11 3" xfId="17909"/>
    <cellStyle name="20% - Accent6 2 12" xfId="7364"/>
    <cellStyle name="20% - Accent6 2 12 2" xfId="9994"/>
    <cellStyle name="20% - Accent6 2 12 2 2" xfId="21013"/>
    <cellStyle name="20% - Accent6 2 12 3" xfId="19078"/>
    <cellStyle name="20% - Accent6 2 13" xfId="16557"/>
    <cellStyle name="20% - Accent6 2 13 2" xfId="22365"/>
    <cellStyle name="20% - Accent6 2 14" xfId="9221"/>
    <cellStyle name="20% - Accent6 2 14 2" xfId="20247"/>
    <cellStyle name="20% - Accent6 2 15" xfId="17726"/>
    <cellStyle name="20% - Accent6 2 16" xfId="691"/>
    <cellStyle name="20% - Accent6 2 2" xfId="461"/>
    <cellStyle name="20% - Accent6 2 2 10" xfId="3365"/>
    <cellStyle name="20% - Accent6 2 2 10 2" xfId="10401"/>
    <cellStyle name="20% - Accent6 2 2 10 2 2" xfId="21214"/>
    <cellStyle name="20% - Accent6 2 2 10 3" xfId="17927"/>
    <cellStyle name="20% - Accent6 2 2 11" xfId="7382"/>
    <cellStyle name="20% - Accent6 2 2 11 2" xfId="10041"/>
    <cellStyle name="20% - Accent6 2 2 11 2 2" xfId="21031"/>
    <cellStyle name="20% - Accent6 2 2 11 3" xfId="19096"/>
    <cellStyle name="20% - Accent6 2 2 12" xfId="16575"/>
    <cellStyle name="20% - Accent6 2 2 12 2" xfId="22383"/>
    <cellStyle name="20% - Accent6 2 2 13" xfId="9239"/>
    <cellStyle name="20% - Accent6 2 2 13 2" xfId="20265"/>
    <cellStyle name="20% - Accent6 2 2 14" xfId="17744"/>
    <cellStyle name="20% - Accent6 2 2 15" xfId="711"/>
    <cellStyle name="20% - Accent6 2 2 2" xfId="564"/>
    <cellStyle name="20% - Accent6 2 2 2 10" xfId="9276"/>
    <cellStyle name="20% - Accent6 2 2 2 10 2" xfId="20302"/>
    <cellStyle name="20% - Accent6 2 2 2 11" xfId="17818"/>
    <cellStyle name="20% - Accent6 2 2 2 12" xfId="826"/>
    <cellStyle name="20% - Accent6 2 2 2 2" xfId="1128"/>
    <cellStyle name="20% - Accent6 2 2 2 2 2" xfId="1857"/>
    <cellStyle name="20% - Accent6 2 2 2 2 2 2" xfId="8355"/>
    <cellStyle name="20% - Accent6 2 2 2 2 2 2 2" xfId="17453"/>
    <cellStyle name="20% - Accent6 2 2 2 2 2 2 2 2" xfId="23261"/>
    <cellStyle name="20% - Accent6 2 2 2 2 2 2 3" xfId="19974"/>
    <cellStyle name="20% - Accent6 2 2 2 2 2 3" xfId="11377"/>
    <cellStyle name="20% - Accent6 2 2 2 2 2 3 2" xfId="22092"/>
    <cellStyle name="20% - Accent6 2 2 2 2 2 4" xfId="18805"/>
    <cellStyle name="20% - Accent6 2 2 2 2 3" xfId="7756"/>
    <cellStyle name="20% - Accent6 2 2 2 2 3 2" xfId="10745"/>
    <cellStyle name="20% - Accent6 2 2 2 2 3 2 2" xfId="21508"/>
    <cellStyle name="20% - Accent6 2 2 2 2 3 3" xfId="19390"/>
    <cellStyle name="20% - Accent6 2 2 2 2 4" xfId="16869"/>
    <cellStyle name="20% - Accent6 2 2 2 2 4 2" xfId="22677"/>
    <cellStyle name="20% - Accent6 2 2 2 2 5" xfId="9532"/>
    <cellStyle name="20% - Accent6 2 2 2 2 5 2" xfId="20558"/>
    <cellStyle name="20% - Accent6 2 2 2 2 6" xfId="18221"/>
    <cellStyle name="20% - Accent6 2 2 2 3" xfId="1350"/>
    <cellStyle name="20% - Accent6 2 2 2 3 2" xfId="2080"/>
    <cellStyle name="20% - Accent6 2 2 2 3 2 2" xfId="8557"/>
    <cellStyle name="20% - Accent6 2 2 2 3 2 2 2" xfId="17599"/>
    <cellStyle name="20% - Accent6 2 2 2 3 2 2 2 2" xfId="23407"/>
    <cellStyle name="20% - Accent6 2 2 2 3 2 2 3" xfId="20120"/>
    <cellStyle name="20% - Accent6 2 2 2 3 2 3" xfId="11530"/>
    <cellStyle name="20% - Accent6 2 2 2 3 2 3 2" xfId="22238"/>
    <cellStyle name="20% - Accent6 2 2 2 3 2 4" xfId="18951"/>
    <cellStyle name="20% - Accent6 2 2 2 3 3" xfId="7913"/>
    <cellStyle name="20% - Accent6 2 2 2 3 3 2" xfId="10918"/>
    <cellStyle name="20% - Accent6 2 2 2 3 3 2 2" xfId="21654"/>
    <cellStyle name="20% - Accent6 2 2 2 3 3 3" xfId="19536"/>
    <cellStyle name="20% - Accent6 2 2 2 3 4" xfId="17015"/>
    <cellStyle name="20% - Accent6 2 2 2 3 4 2" xfId="22823"/>
    <cellStyle name="20% - Accent6 2 2 2 3 5" xfId="9678"/>
    <cellStyle name="20% - Accent6 2 2 2 3 5 2" xfId="20704"/>
    <cellStyle name="20% - Accent6 2 2 2 3 6" xfId="18367"/>
    <cellStyle name="20% - Accent6 2 2 2 4" xfId="1564"/>
    <cellStyle name="20% - Accent6 2 2 2 4 2" xfId="8095"/>
    <cellStyle name="20% - Accent6 2 2 2 4 2 2" xfId="11108"/>
    <cellStyle name="20% - Accent6 2 2 2 4 2 2 2" xfId="21836"/>
    <cellStyle name="20% - Accent6 2 2 2 4 2 3" xfId="19718"/>
    <cellStyle name="20% - Accent6 2 2 2 4 3" xfId="17197"/>
    <cellStyle name="20% - Accent6 2 2 2 4 3 2" xfId="23005"/>
    <cellStyle name="20% - Accent6 2 2 2 4 4" xfId="9860"/>
    <cellStyle name="20% - Accent6 2 2 2 4 4 2" xfId="20886"/>
    <cellStyle name="20% - Accent6 2 2 2 4 5" xfId="18549"/>
    <cellStyle name="20% - Accent6 2 2 2 5" xfId="1779"/>
    <cellStyle name="20% - Accent6 2 2 2 5 2" xfId="8277"/>
    <cellStyle name="20% - Accent6 2 2 2 5 2 2" xfId="11303"/>
    <cellStyle name="20% - Accent6 2 2 2 5 2 2 2" xfId="22018"/>
    <cellStyle name="20% - Accent6 2 2 2 5 2 3" xfId="19900"/>
    <cellStyle name="20% - Accent6 2 2 2 5 3" xfId="17379"/>
    <cellStyle name="20% - Accent6 2 2 2 5 3 2" xfId="23187"/>
    <cellStyle name="20% - Accent6 2 2 2 5 4" xfId="9458"/>
    <cellStyle name="20% - Accent6 2 2 2 5 4 2" xfId="20484"/>
    <cellStyle name="20% - Accent6 2 2 2 5 5" xfId="18731"/>
    <cellStyle name="20% - Accent6 2 2 2 6" xfId="1053"/>
    <cellStyle name="20% - Accent6 2 2 2 6 2" xfId="7681"/>
    <cellStyle name="20% - Accent6 2 2 2 6 2 2" xfId="16795"/>
    <cellStyle name="20% - Accent6 2 2 2 6 2 2 2" xfId="22603"/>
    <cellStyle name="20% - Accent6 2 2 2 6 2 3" xfId="19316"/>
    <cellStyle name="20% - Accent6 2 2 2 6 3" xfId="10671"/>
    <cellStyle name="20% - Accent6 2 2 2 6 3 2" xfId="21434"/>
    <cellStyle name="20% - Accent6 2 2 2 6 4" xfId="18147"/>
    <cellStyle name="20% - Accent6 2 2 2 7" xfId="3476"/>
    <cellStyle name="20% - Accent6 2 2 2 7 2" xfId="10511"/>
    <cellStyle name="20% - Accent6 2 2 2 7 2 2" xfId="21288"/>
    <cellStyle name="20% - Accent6 2 2 2 7 3" xfId="18001"/>
    <cellStyle name="20% - Accent6 2 2 2 8" xfId="7456"/>
    <cellStyle name="20% - Accent6 2 2 2 8 2" xfId="10126"/>
    <cellStyle name="20% - Accent6 2 2 2 8 2 2" xfId="21105"/>
    <cellStyle name="20% - Accent6 2 2 2 8 3" xfId="19170"/>
    <cellStyle name="20% - Accent6 2 2 2 9" xfId="16649"/>
    <cellStyle name="20% - Accent6 2 2 2 9 2" xfId="22457"/>
    <cellStyle name="20% - Accent6 2 2 3" xfId="622"/>
    <cellStyle name="20% - Accent6 2 2 3 10" xfId="17854"/>
    <cellStyle name="20% - Accent6 2 2 3 11" xfId="863"/>
    <cellStyle name="20% - Accent6 2 2 3 2" xfId="1408"/>
    <cellStyle name="20% - Accent6 2 2 3 2 2" xfId="2116"/>
    <cellStyle name="20% - Accent6 2 2 3 2 2 2" xfId="8593"/>
    <cellStyle name="20% - Accent6 2 2 3 2 2 2 2" xfId="17635"/>
    <cellStyle name="20% - Accent6 2 2 3 2 2 2 2 2" xfId="23443"/>
    <cellStyle name="20% - Accent6 2 2 3 2 2 2 3" xfId="20156"/>
    <cellStyle name="20% - Accent6 2 2 3 2 2 3" xfId="11566"/>
    <cellStyle name="20% - Accent6 2 2 3 2 2 3 2" xfId="22274"/>
    <cellStyle name="20% - Accent6 2 2 3 2 2 4" xfId="18987"/>
    <cellStyle name="20% - Accent6 2 2 3 2 3" xfId="7949"/>
    <cellStyle name="20% - Accent6 2 2 3 2 3 2" xfId="10960"/>
    <cellStyle name="20% - Accent6 2 2 3 2 3 2 2" xfId="21690"/>
    <cellStyle name="20% - Accent6 2 2 3 2 3 3" xfId="19572"/>
    <cellStyle name="20% - Accent6 2 2 3 2 4" xfId="17051"/>
    <cellStyle name="20% - Accent6 2 2 3 2 4 2" xfId="22859"/>
    <cellStyle name="20% - Accent6 2 2 3 2 5" xfId="9714"/>
    <cellStyle name="20% - Accent6 2 2 3 2 5 2" xfId="20740"/>
    <cellStyle name="20% - Accent6 2 2 3 2 6" xfId="18403"/>
    <cellStyle name="20% - Accent6 2 2 3 3" xfId="1600"/>
    <cellStyle name="20% - Accent6 2 2 3 3 2" xfId="8131"/>
    <cellStyle name="20% - Accent6 2 2 3 3 2 2" xfId="11144"/>
    <cellStyle name="20% - Accent6 2 2 3 3 2 2 2" xfId="21872"/>
    <cellStyle name="20% - Accent6 2 2 3 3 2 3" xfId="19754"/>
    <cellStyle name="20% - Accent6 2 2 3 3 3" xfId="17233"/>
    <cellStyle name="20% - Accent6 2 2 3 3 3 2" xfId="23041"/>
    <cellStyle name="20% - Accent6 2 2 3 3 4" xfId="9896"/>
    <cellStyle name="20% - Accent6 2 2 3 3 4 2" xfId="20922"/>
    <cellStyle name="20% - Accent6 2 2 3 3 5" xfId="18585"/>
    <cellStyle name="20% - Accent6 2 2 3 4" xfId="1909"/>
    <cellStyle name="20% - Accent6 2 2 3 4 2" xfId="8391"/>
    <cellStyle name="20% - Accent6 2 2 3 4 2 2" xfId="11418"/>
    <cellStyle name="20% - Accent6 2 2 3 4 2 2 2" xfId="22128"/>
    <cellStyle name="20% - Accent6 2 2 3 4 2 3" xfId="20010"/>
    <cellStyle name="20% - Accent6 2 2 3 4 3" xfId="17489"/>
    <cellStyle name="20% - Accent6 2 2 3 4 3 2" xfId="23297"/>
    <cellStyle name="20% - Accent6 2 2 3 4 4" xfId="9568"/>
    <cellStyle name="20% - Accent6 2 2 3 4 4 2" xfId="20594"/>
    <cellStyle name="20% - Accent6 2 2 3 4 5" xfId="18841"/>
    <cellStyle name="20% - Accent6 2 2 3 5" xfId="1169"/>
    <cellStyle name="20% - Accent6 2 2 3 5 2" xfId="7797"/>
    <cellStyle name="20% - Accent6 2 2 3 5 2 2" xfId="16905"/>
    <cellStyle name="20% - Accent6 2 2 3 5 2 2 2" xfId="22713"/>
    <cellStyle name="20% - Accent6 2 2 3 5 2 3" xfId="19426"/>
    <cellStyle name="20% - Accent6 2 2 3 5 3" xfId="10781"/>
    <cellStyle name="20% - Accent6 2 2 3 5 3 2" xfId="21544"/>
    <cellStyle name="20% - Accent6 2 2 3 5 4" xfId="18257"/>
    <cellStyle name="20% - Accent6 2 2 3 6" xfId="3524"/>
    <cellStyle name="20% - Accent6 2 2 3 6 2" xfId="10558"/>
    <cellStyle name="20% - Accent6 2 2 3 6 2 2" xfId="21324"/>
    <cellStyle name="20% - Accent6 2 2 3 6 3" xfId="18037"/>
    <cellStyle name="20% - Accent6 2 2 3 7" xfId="7492"/>
    <cellStyle name="20% - Accent6 2 2 3 7 2" xfId="10167"/>
    <cellStyle name="20% - Accent6 2 2 3 7 2 2" xfId="21141"/>
    <cellStyle name="20% - Accent6 2 2 3 7 3" xfId="19206"/>
    <cellStyle name="20% - Accent6 2 2 3 8" xfId="16685"/>
    <cellStyle name="20% - Accent6 2 2 3 8 2" xfId="22493"/>
    <cellStyle name="20% - Accent6 2 2 3 9" xfId="9312"/>
    <cellStyle name="20% - Accent6 2 2 3 9 2" xfId="20338"/>
    <cellStyle name="20% - Accent6 2 2 4" xfId="663"/>
    <cellStyle name="20% - Accent6 2 2 4 10" xfId="17890"/>
    <cellStyle name="20% - Accent6 2 2 4 11" xfId="899"/>
    <cellStyle name="20% - Accent6 2 2 4 2" xfId="1449"/>
    <cellStyle name="20% - Accent6 2 2 4 2 2" xfId="2152"/>
    <cellStyle name="20% - Accent6 2 2 4 2 2 2" xfId="8629"/>
    <cellStyle name="20% - Accent6 2 2 4 2 2 2 2" xfId="17671"/>
    <cellStyle name="20% - Accent6 2 2 4 2 2 2 2 2" xfId="23479"/>
    <cellStyle name="20% - Accent6 2 2 4 2 2 2 3" xfId="20192"/>
    <cellStyle name="20% - Accent6 2 2 4 2 2 3" xfId="11602"/>
    <cellStyle name="20% - Accent6 2 2 4 2 2 3 2" xfId="22310"/>
    <cellStyle name="20% - Accent6 2 2 4 2 2 4" xfId="19023"/>
    <cellStyle name="20% - Accent6 2 2 4 2 3" xfId="7985"/>
    <cellStyle name="20% - Accent6 2 2 4 2 3 2" xfId="10997"/>
    <cellStyle name="20% - Accent6 2 2 4 2 3 2 2" xfId="21726"/>
    <cellStyle name="20% - Accent6 2 2 4 2 3 3" xfId="19608"/>
    <cellStyle name="20% - Accent6 2 2 4 2 4" xfId="17087"/>
    <cellStyle name="20% - Accent6 2 2 4 2 4 2" xfId="22895"/>
    <cellStyle name="20% - Accent6 2 2 4 2 5" xfId="9750"/>
    <cellStyle name="20% - Accent6 2 2 4 2 5 2" xfId="20776"/>
    <cellStyle name="20% - Accent6 2 2 4 2 6" xfId="18439"/>
    <cellStyle name="20% - Accent6 2 2 4 3" xfId="1636"/>
    <cellStyle name="20% - Accent6 2 2 4 3 2" xfId="8167"/>
    <cellStyle name="20% - Accent6 2 2 4 3 2 2" xfId="11180"/>
    <cellStyle name="20% - Accent6 2 2 4 3 2 2 2" xfId="21908"/>
    <cellStyle name="20% - Accent6 2 2 4 3 2 3" xfId="19790"/>
    <cellStyle name="20% - Accent6 2 2 4 3 3" xfId="17269"/>
    <cellStyle name="20% - Accent6 2 2 4 3 3 2" xfId="23077"/>
    <cellStyle name="20% - Accent6 2 2 4 3 4" xfId="9932"/>
    <cellStyle name="20% - Accent6 2 2 4 3 4 2" xfId="20958"/>
    <cellStyle name="20% - Accent6 2 2 4 3 5" xfId="18621"/>
    <cellStyle name="20% - Accent6 2 2 4 4" xfId="1950"/>
    <cellStyle name="20% - Accent6 2 2 4 4 2" xfId="8427"/>
    <cellStyle name="20% - Accent6 2 2 4 4 2 2" xfId="11456"/>
    <cellStyle name="20% - Accent6 2 2 4 4 2 2 2" xfId="22164"/>
    <cellStyle name="20% - Accent6 2 2 4 4 2 3" xfId="20046"/>
    <cellStyle name="20% - Accent6 2 2 4 4 3" xfId="17525"/>
    <cellStyle name="20% - Accent6 2 2 4 4 3 2" xfId="23333"/>
    <cellStyle name="20% - Accent6 2 2 4 4 4" xfId="9604"/>
    <cellStyle name="20% - Accent6 2 2 4 4 4 2" xfId="20630"/>
    <cellStyle name="20% - Accent6 2 2 4 4 5" xfId="18877"/>
    <cellStyle name="20% - Accent6 2 2 4 5" xfId="1207"/>
    <cellStyle name="20% - Accent6 2 2 4 5 2" xfId="7835"/>
    <cellStyle name="20% - Accent6 2 2 4 5 2 2" xfId="16941"/>
    <cellStyle name="20% - Accent6 2 2 4 5 2 2 2" xfId="22749"/>
    <cellStyle name="20% - Accent6 2 2 4 5 2 3" xfId="19462"/>
    <cellStyle name="20% - Accent6 2 2 4 5 3" xfId="10817"/>
    <cellStyle name="20% - Accent6 2 2 4 5 3 2" xfId="21580"/>
    <cellStyle name="20% - Accent6 2 2 4 5 4" xfId="18293"/>
    <cellStyle name="20% - Accent6 2 2 4 6" xfId="3563"/>
    <cellStyle name="20% - Accent6 2 2 4 6 2" xfId="10597"/>
    <cellStyle name="20% - Accent6 2 2 4 6 2 2" xfId="21360"/>
    <cellStyle name="20% - Accent6 2 2 4 6 3" xfId="18073"/>
    <cellStyle name="20% - Accent6 2 2 4 7" xfId="7528"/>
    <cellStyle name="20% - Accent6 2 2 4 7 2" xfId="10204"/>
    <cellStyle name="20% - Accent6 2 2 4 7 2 2" xfId="21177"/>
    <cellStyle name="20% - Accent6 2 2 4 7 3" xfId="19242"/>
    <cellStyle name="20% - Accent6 2 2 4 8" xfId="16721"/>
    <cellStyle name="20% - Accent6 2 2 4 8 2" xfId="22529"/>
    <cellStyle name="20% - Accent6 2 2 4 9" xfId="9348"/>
    <cellStyle name="20% - Accent6 2 2 4 9 2" xfId="20374"/>
    <cellStyle name="20% - Accent6 2 2 5" xfId="527"/>
    <cellStyle name="20% - Accent6 2 2 5 10" xfId="17781"/>
    <cellStyle name="20% - Accent6 2 2 5 11" xfId="760"/>
    <cellStyle name="20% - Accent6 2 2 5 2" xfId="1490"/>
    <cellStyle name="20% - Accent6 2 2 5 2 2" xfId="2188"/>
    <cellStyle name="20% - Accent6 2 2 5 2 2 2" xfId="8665"/>
    <cellStyle name="20% - Accent6 2 2 5 2 2 2 2" xfId="17707"/>
    <cellStyle name="20% - Accent6 2 2 5 2 2 2 2 2" xfId="23515"/>
    <cellStyle name="20% - Accent6 2 2 5 2 2 2 3" xfId="20228"/>
    <cellStyle name="20% - Accent6 2 2 5 2 2 3" xfId="11638"/>
    <cellStyle name="20% - Accent6 2 2 5 2 2 3 2" xfId="22346"/>
    <cellStyle name="20% - Accent6 2 2 5 2 2 4" xfId="19059"/>
    <cellStyle name="20% - Accent6 2 2 5 2 3" xfId="8021"/>
    <cellStyle name="20% - Accent6 2 2 5 2 3 2" xfId="11034"/>
    <cellStyle name="20% - Accent6 2 2 5 2 3 2 2" xfId="21762"/>
    <cellStyle name="20% - Accent6 2 2 5 2 3 3" xfId="19644"/>
    <cellStyle name="20% - Accent6 2 2 5 2 4" xfId="17123"/>
    <cellStyle name="20% - Accent6 2 2 5 2 4 2" xfId="22931"/>
    <cellStyle name="20% - Accent6 2 2 5 2 5" xfId="9786"/>
    <cellStyle name="20% - Accent6 2 2 5 2 5 2" xfId="20812"/>
    <cellStyle name="20% - Accent6 2 2 5 2 6" xfId="18475"/>
    <cellStyle name="20% - Accent6 2 2 5 3" xfId="1672"/>
    <cellStyle name="20% - Accent6 2 2 5 3 2" xfId="8203"/>
    <cellStyle name="20% - Accent6 2 2 5 3 2 2" xfId="11216"/>
    <cellStyle name="20% - Accent6 2 2 5 3 2 2 2" xfId="21944"/>
    <cellStyle name="20% - Accent6 2 2 5 3 2 3" xfId="19826"/>
    <cellStyle name="20% - Accent6 2 2 5 3 3" xfId="17305"/>
    <cellStyle name="20% - Accent6 2 2 5 3 3 2" xfId="23113"/>
    <cellStyle name="20% - Accent6 2 2 5 3 4" xfId="9968"/>
    <cellStyle name="20% - Accent6 2 2 5 3 4 2" xfId="20994"/>
    <cellStyle name="20% - Accent6 2 2 5 3 5" xfId="18657"/>
    <cellStyle name="20% - Accent6 2 2 5 4" xfId="1820"/>
    <cellStyle name="20% - Accent6 2 2 5 4 2" xfId="8318"/>
    <cellStyle name="20% - Accent6 2 2 5 4 2 2" xfId="11340"/>
    <cellStyle name="20% - Accent6 2 2 5 4 2 2 2" xfId="22055"/>
    <cellStyle name="20% - Accent6 2 2 5 4 2 3" xfId="19937"/>
    <cellStyle name="20% - Accent6 2 2 5 4 3" xfId="17416"/>
    <cellStyle name="20% - Accent6 2 2 5 4 3 2" xfId="23224"/>
    <cellStyle name="20% - Accent6 2 2 5 4 4" xfId="9495"/>
    <cellStyle name="20% - Accent6 2 2 5 4 4 2" xfId="20521"/>
    <cellStyle name="20% - Accent6 2 2 5 4 5" xfId="18768"/>
    <cellStyle name="20% - Accent6 2 2 5 5" xfId="1091"/>
    <cellStyle name="20% - Accent6 2 2 5 5 2" xfId="7719"/>
    <cellStyle name="20% - Accent6 2 2 5 5 2 2" xfId="16832"/>
    <cellStyle name="20% - Accent6 2 2 5 5 2 2 2" xfId="22640"/>
    <cellStyle name="20% - Accent6 2 2 5 5 2 3" xfId="19353"/>
    <cellStyle name="20% - Accent6 2 2 5 5 3" xfId="10708"/>
    <cellStyle name="20% - Accent6 2 2 5 5 3 2" xfId="21471"/>
    <cellStyle name="20% - Accent6 2 2 5 5 4" xfId="18184"/>
    <cellStyle name="20% - Accent6 2 2 5 6" xfId="3420"/>
    <cellStyle name="20% - Accent6 2 2 5 6 2" xfId="10456"/>
    <cellStyle name="20% - Accent6 2 2 5 6 2 2" xfId="21251"/>
    <cellStyle name="20% - Accent6 2 2 5 6 3" xfId="17964"/>
    <cellStyle name="20% - Accent6 2 2 5 7" xfId="7419"/>
    <cellStyle name="20% - Accent6 2 2 5 7 2" xfId="10089"/>
    <cellStyle name="20% - Accent6 2 2 5 7 2 2" xfId="21068"/>
    <cellStyle name="20% - Accent6 2 2 5 7 3" xfId="19133"/>
    <cellStyle name="20% - Accent6 2 2 5 8" xfId="16612"/>
    <cellStyle name="20% - Accent6 2 2 5 8 2" xfId="22420"/>
    <cellStyle name="20% - Accent6 2 2 5 9" xfId="9384"/>
    <cellStyle name="20% - Accent6 2 2 5 9 2" xfId="20410"/>
    <cellStyle name="20% - Accent6 2 2 6" xfId="1284"/>
    <cellStyle name="20% - Accent6 2 2 6 2" xfId="2043"/>
    <cellStyle name="20% - Accent6 2 2 6 2 2" xfId="8520"/>
    <cellStyle name="20% - Accent6 2 2 6 2 2 2" xfId="17562"/>
    <cellStyle name="20% - Accent6 2 2 6 2 2 2 2" xfId="23370"/>
    <cellStyle name="20% - Accent6 2 2 6 2 2 3" xfId="20083"/>
    <cellStyle name="20% - Accent6 2 2 6 2 3" xfId="11493"/>
    <cellStyle name="20% - Accent6 2 2 6 2 3 2" xfId="22201"/>
    <cellStyle name="20% - Accent6 2 2 6 2 4" xfId="18914"/>
    <cellStyle name="20% - Accent6 2 2 6 3" xfId="7876"/>
    <cellStyle name="20% - Accent6 2 2 6 3 2" xfId="10874"/>
    <cellStyle name="20% - Accent6 2 2 6 3 2 2" xfId="21617"/>
    <cellStyle name="20% - Accent6 2 2 6 3 3" xfId="19499"/>
    <cellStyle name="20% - Accent6 2 2 6 4" xfId="16978"/>
    <cellStyle name="20% - Accent6 2 2 6 4 2" xfId="22786"/>
    <cellStyle name="20% - Accent6 2 2 6 5" xfId="9641"/>
    <cellStyle name="20% - Accent6 2 2 6 5 2" xfId="20667"/>
    <cellStyle name="20% - Accent6 2 2 6 6" xfId="18330"/>
    <cellStyle name="20% - Accent6 2 2 7" xfId="1527"/>
    <cellStyle name="20% - Accent6 2 2 7 2" xfId="8058"/>
    <cellStyle name="20% - Accent6 2 2 7 2 2" xfId="11071"/>
    <cellStyle name="20% - Accent6 2 2 7 2 2 2" xfId="21799"/>
    <cellStyle name="20% - Accent6 2 2 7 2 3" xfId="19681"/>
    <cellStyle name="20% - Accent6 2 2 7 3" xfId="17160"/>
    <cellStyle name="20% - Accent6 2 2 7 3 2" xfId="22968"/>
    <cellStyle name="20% - Accent6 2 2 7 4" xfId="9823"/>
    <cellStyle name="20% - Accent6 2 2 7 4 2" xfId="20849"/>
    <cellStyle name="20% - Accent6 2 2 7 5" xfId="18512"/>
    <cellStyle name="20% - Accent6 2 2 8" xfId="1713"/>
    <cellStyle name="20% - Accent6 2 2 8 2" xfId="8240"/>
    <cellStyle name="20% - Accent6 2 2 8 2 2" xfId="11255"/>
    <cellStyle name="20% - Accent6 2 2 8 2 2 2" xfId="21981"/>
    <cellStyle name="20% - Accent6 2 2 8 2 3" xfId="19863"/>
    <cellStyle name="20% - Accent6 2 2 8 3" xfId="17342"/>
    <cellStyle name="20% - Accent6 2 2 8 3 2" xfId="23150"/>
    <cellStyle name="20% - Accent6 2 2 8 4" xfId="9421"/>
    <cellStyle name="20% - Accent6 2 2 8 4 2" xfId="20447"/>
    <cellStyle name="20% - Accent6 2 2 8 5" xfId="18694"/>
    <cellStyle name="20% - Accent6 2 2 9" xfId="1007"/>
    <cellStyle name="20% - Accent6 2 2 9 2" xfId="7635"/>
    <cellStyle name="20% - Accent6 2 2 9 2 2" xfId="16758"/>
    <cellStyle name="20% - Accent6 2 2 9 2 2 2" xfId="22566"/>
    <cellStyle name="20% - Accent6 2 2 9 2 3" xfId="19279"/>
    <cellStyle name="20% - Accent6 2 2 9 3" xfId="10634"/>
    <cellStyle name="20% - Accent6 2 2 9 3 2" xfId="21397"/>
    <cellStyle name="20% - Accent6 2 2 9 4" xfId="18110"/>
    <cellStyle name="20% - Accent6 2 3" xfId="546"/>
    <cellStyle name="20% - Accent6 2 3 10" xfId="9258"/>
    <cellStyle name="20% - Accent6 2 3 10 2" xfId="20284"/>
    <cellStyle name="20% - Accent6 2 3 11" xfId="17800"/>
    <cellStyle name="20% - Accent6 2 3 12" xfId="808"/>
    <cellStyle name="20% - Accent6 2 3 2" xfId="1110"/>
    <cellStyle name="20% - Accent6 2 3 2 2" xfId="1839"/>
    <cellStyle name="20% - Accent6 2 3 2 2 2" xfId="8337"/>
    <cellStyle name="20% - Accent6 2 3 2 2 2 2" xfId="17435"/>
    <cellStyle name="20% - Accent6 2 3 2 2 2 2 2" xfId="23243"/>
    <cellStyle name="20% - Accent6 2 3 2 2 2 3" xfId="19956"/>
    <cellStyle name="20% - Accent6 2 3 2 2 3" xfId="11359"/>
    <cellStyle name="20% - Accent6 2 3 2 2 3 2" xfId="22074"/>
    <cellStyle name="20% - Accent6 2 3 2 2 4" xfId="18787"/>
    <cellStyle name="20% - Accent6 2 3 2 3" xfId="7738"/>
    <cellStyle name="20% - Accent6 2 3 2 3 2" xfId="10727"/>
    <cellStyle name="20% - Accent6 2 3 2 3 2 2" xfId="21490"/>
    <cellStyle name="20% - Accent6 2 3 2 3 3" xfId="19372"/>
    <cellStyle name="20% - Accent6 2 3 2 4" xfId="16851"/>
    <cellStyle name="20% - Accent6 2 3 2 4 2" xfId="22659"/>
    <cellStyle name="20% - Accent6 2 3 2 5" xfId="9514"/>
    <cellStyle name="20% - Accent6 2 3 2 5 2" xfId="20540"/>
    <cellStyle name="20% - Accent6 2 3 2 6" xfId="18203"/>
    <cellStyle name="20% - Accent6 2 3 3" xfId="1332"/>
    <cellStyle name="20% - Accent6 2 3 3 2" xfId="2062"/>
    <cellStyle name="20% - Accent6 2 3 3 2 2" xfId="8539"/>
    <cellStyle name="20% - Accent6 2 3 3 2 2 2" xfId="17581"/>
    <cellStyle name="20% - Accent6 2 3 3 2 2 2 2" xfId="23389"/>
    <cellStyle name="20% - Accent6 2 3 3 2 2 3" xfId="20102"/>
    <cellStyle name="20% - Accent6 2 3 3 2 3" xfId="11512"/>
    <cellStyle name="20% - Accent6 2 3 3 2 3 2" xfId="22220"/>
    <cellStyle name="20% - Accent6 2 3 3 2 4" xfId="18933"/>
    <cellStyle name="20% - Accent6 2 3 3 3" xfId="7895"/>
    <cellStyle name="20% - Accent6 2 3 3 3 2" xfId="10900"/>
    <cellStyle name="20% - Accent6 2 3 3 3 2 2" xfId="21636"/>
    <cellStyle name="20% - Accent6 2 3 3 3 3" xfId="19518"/>
    <cellStyle name="20% - Accent6 2 3 3 4" xfId="16997"/>
    <cellStyle name="20% - Accent6 2 3 3 4 2" xfId="22805"/>
    <cellStyle name="20% - Accent6 2 3 3 5" xfId="9660"/>
    <cellStyle name="20% - Accent6 2 3 3 5 2" xfId="20686"/>
    <cellStyle name="20% - Accent6 2 3 3 6" xfId="18349"/>
    <cellStyle name="20% - Accent6 2 3 4" xfId="1546"/>
    <cellStyle name="20% - Accent6 2 3 4 2" xfId="8077"/>
    <cellStyle name="20% - Accent6 2 3 4 2 2" xfId="11090"/>
    <cellStyle name="20% - Accent6 2 3 4 2 2 2" xfId="21818"/>
    <cellStyle name="20% - Accent6 2 3 4 2 3" xfId="19700"/>
    <cellStyle name="20% - Accent6 2 3 4 3" xfId="17179"/>
    <cellStyle name="20% - Accent6 2 3 4 3 2" xfId="22987"/>
    <cellStyle name="20% - Accent6 2 3 4 4" xfId="9842"/>
    <cellStyle name="20% - Accent6 2 3 4 4 2" xfId="20868"/>
    <cellStyle name="20% - Accent6 2 3 4 5" xfId="18531"/>
    <cellStyle name="20% - Accent6 2 3 5" xfId="1761"/>
    <cellStyle name="20% - Accent6 2 3 5 2" xfId="8259"/>
    <cellStyle name="20% - Accent6 2 3 5 2 2" xfId="11285"/>
    <cellStyle name="20% - Accent6 2 3 5 2 2 2" xfId="22000"/>
    <cellStyle name="20% - Accent6 2 3 5 2 3" xfId="19882"/>
    <cellStyle name="20% - Accent6 2 3 5 3" xfId="17361"/>
    <cellStyle name="20% - Accent6 2 3 5 3 2" xfId="23169"/>
    <cellStyle name="20% - Accent6 2 3 5 4" xfId="9440"/>
    <cellStyle name="20% - Accent6 2 3 5 4 2" xfId="20466"/>
    <cellStyle name="20% - Accent6 2 3 5 5" xfId="18713"/>
    <cellStyle name="20% - Accent6 2 3 6" xfId="1035"/>
    <cellStyle name="20% - Accent6 2 3 6 2" xfId="7663"/>
    <cellStyle name="20% - Accent6 2 3 6 2 2" xfId="16777"/>
    <cellStyle name="20% - Accent6 2 3 6 2 2 2" xfId="22585"/>
    <cellStyle name="20% - Accent6 2 3 6 2 3" xfId="19298"/>
    <cellStyle name="20% - Accent6 2 3 6 3" xfId="10653"/>
    <cellStyle name="20% - Accent6 2 3 6 3 2" xfId="21416"/>
    <cellStyle name="20% - Accent6 2 3 6 4" xfId="18129"/>
    <cellStyle name="20% - Accent6 2 3 7" xfId="3458"/>
    <cellStyle name="20% - Accent6 2 3 7 2" xfId="10493"/>
    <cellStyle name="20% - Accent6 2 3 7 2 2" xfId="21270"/>
    <cellStyle name="20% - Accent6 2 3 7 3" xfId="17983"/>
    <cellStyle name="20% - Accent6 2 3 8" xfId="7438"/>
    <cellStyle name="20% - Accent6 2 3 8 2" xfId="10108"/>
    <cellStyle name="20% - Accent6 2 3 8 2 2" xfId="21087"/>
    <cellStyle name="20% - Accent6 2 3 8 3" xfId="19152"/>
    <cellStyle name="20% - Accent6 2 3 9" xfId="16631"/>
    <cellStyle name="20% - Accent6 2 3 9 2" xfId="22439"/>
    <cellStyle name="20% - Accent6 2 4" xfId="586"/>
    <cellStyle name="20% - Accent6 2 4 10" xfId="17836"/>
    <cellStyle name="20% - Accent6 2 4 11" xfId="844"/>
    <cellStyle name="20% - Accent6 2 4 2" xfId="1372"/>
    <cellStyle name="20% - Accent6 2 4 2 2" xfId="2098"/>
    <cellStyle name="20% - Accent6 2 4 2 2 2" xfId="8575"/>
    <cellStyle name="20% - Accent6 2 4 2 2 2 2" xfId="17617"/>
    <cellStyle name="20% - Accent6 2 4 2 2 2 2 2" xfId="23425"/>
    <cellStyle name="20% - Accent6 2 4 2 2 2 3" xfId="20138"/>
    <cellStyle name="20% - Accent6 2 4 2 2 3" xfId="11548"/>
    <cellStyle name="20% - Accent6 2 4 2 2 3 2" xfId="22256"/>
    <cellStyle name="20% - Accent6 2 4 2 2 4" xfId="18969"/>
    <cellStyle name="20% - Accent6 2 4 2 3" xfId="7931"/>
    <cellStyle name="20% - Accent6 2 4 2 3 2" xfId="10936"/>
    <cellStyle name="20% - Accent6 2 4 2 3 2 2" xfId="21672"/>
    <cellStyle name="20% - Accent6 2 4 2 3 3" xfId="19554"/>
    <cellStyle name="20% - Accent6 2 4 2 4" xfId="17033"/>
    <cellStyle name="20% - Accent6 2 4 2 4 2" xfId="22841"/>
    <cellStyle name="20% - Accent6 2 4 2 5" xfId="9696"/>
    <cellStyle name="20% - Accent6 2 4 2 5 2" xfId="20722"/>
    <cellStyle name="20% - Accent6 2 4 2 6" xfId="18385"/>
    <cellStyle name="20% - Accent6 2 4 3" xfId="1582"/>
    <cellStyle name="20% - Accent6 2 4 3 2" xfId="8113"/>
    <cellStyle name="20% - Accent6 2 4 3 2 2" xfId="11126"/>
    <cellStyle name="20% - Accent6 2 4 3 2 2 2" xfId="21854"/>
    <cellStyle name="20% - Accent6 2 4 3 2 3" xfId="19736"/>
    <cellStyle name="20% - Accent6 2 4 3 3" xfId="17215"/>
    <cellStyle name="20% - Accent6 2 4 3 3 2" xfId="23023"/>
    <cellStyle name="20% - Accent6 2 4 3 4" xfId="9878"/>
    <cellStyle name="20% - Accent6 2 4 3 4 2" xfId="20904"/>
    <cellStyle name="20% - Accent6 2 4 3 5" xfId="18567"/>
    <cellStyle name="20% - Accent6 2 4 4" xfId="1877"/>
    <cellStyle name="20% - Accent6 2 4 4 2" xfId="8373"/>
    <cellStyle name="20% - Accent6 2 4 4 2 2" xfId="11395"/>
    <cellStyle name="20% - Accent6 2 4 4 2 2 2" xfId="22110"/>
    <cellStyle name="20% - Accent6 2 4 4 2 3" xfId="19992"/>
    <cellStyle name="20% - Accent6 2 4 4 3" xfId="17471"/>
    <cellStyle name="20% - Accent6 2 4 4 3 2" xfId="23279"/>
    <cellStyle name="20% - Accent6 2 4 4 4" xfId="9550"/>
    <cellStyle name="20% - Accent6 2 4 4 4 2" xfId="20576"/>
    <cellStyle name="20% - Accent6 2 4 4 5" xfId="18823"/>
    <cellStyle name="20% - Accent6 2 4 5" xfId="1147"/>
    <cellStyle name="20% - Accent6 2 4 5 2" xfId="7775"/>
    <cellStyle name="20% - Accent6 2 4 5 2 2" xfId="16887"/>
    <cellStyle name="20% - Accent6 2 4 5 2 2 2" xfId="22695"/>
    <cellStyle name="20% - Accent6 2 4 5 2 3" xfId="19408"/>
    <cellStyle name="20% - Accent6 2 4 5 3" xfId="10763"/>
    <cellStyle name="20% - Accent6 2 4 5 3 2" xfId="21526"/>
    <cellStyle name="20% - Accent6 2 4 5 4" xfId="18239"/>
    <cellStyle name="20% - Accent6 2 4 6" xfId="3497"/>
    <cellStyle name="20% - Accent6 2 4 6 2" xfId="10532"/>
    <cellStyle name="20% - Accent6 2 4 6 2 2" xfId="21306"/>
    <cellStyle name="20% - Accent6 2 4 6 3" xfId="18019"/>
    <cellStyle name="20% - Accent6 2 4 7" xfId="7474"/>
    <cellStyle name="20% - Accent6 2 4 7 2" xfId="10144"/>
    <cellStyle name="20% - Accent6 2 4 7 2 2" xfId="21123"/>
    <cellStyle name="20% - Accent6 2 4 7 3" xfId="19188"/>
    <cellStyle name="20% - Accent6 2 4 8" xfId="16667"/>
    <cellStyle name="20% - Accent6 2 4 8 2" xfId="22475"/>
    <cellStyle name="20% - Accent6 2 4 9" xfId="9294"/>
    <cellStyle name="20% - Accent6 2 4 9 2" xfId="20320"/>
    <cellStyle name="20% - Accent6 2 5" xfId="640"/>
    <cellStyle name="20% - Accent6 2 5 10" xfId="17872"/>
    <cellStyle name="20% - Accent6 2 5 11" xfId="881"/>
    <cellStyle name="20% - Accent6 2 5 2" xfId="1426"/>
    <cellStyle name="20% - Accent6 2 5 2 2" xfId="2134"/>
    <cellStyle name="20% - Accent6 2 5 2 2 2" xfId="8611"/>
    <cellStyle name="20% - Accent6 2 5 2 2 2 2" xfId="17653"/>
    <cellStyle name="20% - Accent6 2 5 2 2 2 2 2" xfId="23461"/>
    <cellStyle name="20% - Accent6 2 5 2 2 2 3" xfId="20174"/>
    <cellStyle name="20% - Accent6 2 5 2 2 3" xfId="11584"/>
    <cellStyle name="20% - Accent6 2 5 2 2 3 2" xfId="22292"/>
    <cellStyle name="20% - Accent6 2 5 2 2 4" xfId="19005"/>
    <cellStyle name="20% - Accent6 2 5 2 3" xfId="7967"/>
    <cellStyle name="20% - Accent6 2 5 2 3 2" xfId="10978"/>
    <cellStyle name="20% - Accent6 2 5 2 3 2 2" xfId="21708"/>
    <cellStyle name="20% - Accent6 2 5 2 3 3" xfId="19590"/>
    <cellStyle name="20% - Accent6 2 5 2 4" xfId="17069"/>
    <cellStyle name="20% - Accent6 2 5 2 4 2" xfId="22877"/>
    <cellStyle name="20% - Accent6 2 5 2 5" xfId="9732"/>
    <cellStyle name="20% - Accent6 2 5 2 5 2" xfId="20758"/>
    <cellStyle name="20% - Accent6 2 5 2 6" xfId="18421"/>
    <cellStyle name="20% - Accent6 2 5 3" xfId="1618"/>
    <cellStyle name="20% - Accent6 2 5 3 2" xfId="8149"/>
    <cellStyle name="20% - Accent6 2 5 3 2 2" xfId="11162"/>
    <cellStyle name="20% - Accent6 2 5 3 2 2 2" xfId="21890"/>
    <cellStyle name="20% - Accent6 2 5 3 2 3" xfId="19772"/>
    <cellStyle name="20% - Accent6 2 5 3 3" xfId="17251"/>
    <cellStyle name="20% - Accent6 2 5 3 3 2" xfId="23059"/>
    <cellStyle name="20% - Accent6 2 5 3 4" xfId="9914"/>
    <cellStyle name="20% - Accent6 2 5 3 4 2" xfId="20940"/>
    <cellStyle name="20% - Accent6 2 5 3 5" xfId="18603"/>
    <cellStyle name="20% - Accent6 2 5 4" xfId="1927"/>
    <cellStyle name="20% - Accent6 2 5 4 2" xfId="8409"/>
    <cellStyle name="20% - Accent6 2 5 4 2 2" xfId="11436"/>
    <cellStyle name="20% - Accent6 2 5 4 2 2 2" xfId="22146"/>
    <cellStyle name="20% - Accent6 2 5 4 2 3" xfId="20028"/>
    <cellStyle name="20% - Accent6 2 5 4 3" xfId="17507"/>
    <cellStyle name="20% - Accent6 2 5 4 3 2" xfId="23315"/>
    <cellStyle name="20% - Accent6 2 5 4 4" xfId="9586"/>
    <cellStyle name="20% - Accent6 2 5 4 4 2" xfId="20612"/>
    <cellStyle name="20% - Accent6 2 5 4 5" xfId="18859"/>
    <cellStyle name="20% - Accent6 2 5 5" xfId="1187"/>
    <cellStyle name="20% - Accent6 2 5 5 2" xfId="7815"/>
    <cellStyle name="20% - Accent6 2 5 5 2 2" xfId="16923"/>
    <cellStyle name="20% - Accent6 2 5 5 2 2 2" xfId="22731"/>
    <cellStyle name="20% - Accent6 2 5 5 2 3" xfId="19444"/>
    <cellStyle name="20% - Accent6 2 5 5 3" xfId="10799"/>
    <cellStyle name="20% - Accent6 2 5 5 3 2" xfId="21562"/>
    <cellStyle name="20% - Accent6 2 5 5 4" xfId="18275"/>
    <cellStyle name="20% - Accent6 2 5 6" xfId="3542"/>
    <cellStyle name="20% - Accent6 2 5 6 2" xfId="10576"/>
    <cellStyle name="20% - Accent6 2 5 6 2 2" xfId="21342"/>
    <cellStyle name="20% - Accent6 2 5 6 3" xfId="18055"/>
    <cellStyle name="20% - Accent6 2 5 7" xfId="7510"/>
    <cellStyle name="20% - Accent6 2 5 7 2" xfId="10185"/>
    <cellStyle name="20% - Accent6 2 5 7 2 2" xfId="21159"/>
    <cellStyle name="20% - Accent6 2 5 7 3" xfId="19224"/>
    <cellStyle name="20% - Accent6 2 5 8" xfId="16703"/>
    <cellStyle name="20% - Accent6 2 5 8 2" xfId="22511"/>
    <cellStyle name="20% - Accent6 2 5 9" xfId="9330"/>
    <cellStyle name="20% - Accent6 2 5 9 2" xfId="20356"/>
    <cellStyle name="20% - Accent6 2 6" xfId="509"/>
    <cellStyle name="20% - Accent6 2 6 10" xfId="17763"/>
    <cellStyle name="20% - Accent6 2 6 11" xfId="737"/>
    <cellStyle name="20% - Accent6 2 6 2" xfId="1467"/>
    <cellStyle name="20% - Accent6 2 6 2 2" xfId="2170"/>
    <cellStyle name="20% - Accent6 2 6 2 2 2" xfId="8647"/>
    <cellStyle name="20% - Accent6 2 6 2 2 2 2" xfId="17689"/>
    <cellStyle name="20% - Accent6 2 6 2 2 2 2 2" xfId="23497"/>
    <cellStyle name="20% - Accent6 2 6 2 2 2 3" xfId="20210"/>
    <cellStyle name="20% - Accent6 2 6 2 2 3" xfId="11620"/>
    <cellStyle name="20% - Accent6 2 6 2 2 3 2" xfId="22328"/>
    <cellStyle name="20% - Accent6 2 6 2 2 4" xfId="19041"/>
    <cellStyle name="20% - Accent6 2 6 2 3" xfId="8003"/>
    <cellStyle name="20% - Accent6 2 6 2 3 2" xfId="11015"/>
    <cellStyle name="20% - Accent6 2 6 2 3 2 2" xfId="21744"/>
    <cellStyle name="20% - Accent6 2 6 2 3 3" xfId="19626"/>
    <cellStyle name="20% - Accent6 2 6 2 4" xfId="17105"/>
    <cellStyle name="20% - Accent6 2 6 2 4 2" xfId="22913"/>
    <cellStyle name="20% - Accent6 2 6 2 5" xfId="9768"/>
    <cellStyle name="20% - Accent6 2 6 2 5 2" xfId="20794"/>
    <cellStyle name="20% - Accent6 2 6 2 6" xfId="18457"/>
    <cellStyle name="20% - Accent6 2 6 3" xfId="1654"/>
    <cellStyle name="20% - Accent6 2 6 3 2" xfId="8185"/>
    <cellStyle name="20% - Accent6 2 6 3 2 2" xfId="11198"/>
    <cellStyle name="20% - Accent6 2 6 3 2 2 2" xfId="21926"/>
    <cellStyle name="20% - Accent6 2 6 3 2 3" xfId="19808"/>
    <cellStyle name="20% - Accent6 2 6 3 3" xfId="17287"/>
    <cellStyle name="20% - Accent6 2 6 3 3 2" xfId="23095"/>
    <cellStyle name="20% - Accent6 2 6 3 4" xfId="9950"/>
    <cellStyle name="20% - Accent6 2 6 3 4 2" xfId="20976"/>
    <cellStyle name="20% - Accent6 2 6 3 5" xfId="18639"/>
    <cellStyle name="20% - Accent6 2 6 4" xfId="1798"/>
    <cellStyle name="20% - Accent6 2 6 4 2" xfId="8296"/>
    <cellStyle name="20% - Accent6 2 6 4 2 2" xfId="11322"/>
    <cellStyle name="20% - Accent6 2 6 4 2 2 2" xfId="22037"/>
    <cellStyle name="20% - Accent6 2 6 4 2 3" xfId="19919"/>
    <cellStyle name="20% - Accent6 2 6 4 3" xfId="17398"/>
    <cellStyle name="20% - Accent6 2 6 4 3 2" xfId="23206"/>
    <cellStyle name="20% - Accent6 2 6 4 4" xfId="9477"/>
    <cellStyle name="20% - Accent6 2 6 4 4 2" xfId="20503"/>
    <cellStyle name="20% - Accent6 2 6 4 5" xfId="18750"/>
    <cellStyle name="20% - Accent6 2 6 5" xfId="1072"/>
    <cellStyle name="20% - Accent6 2 6 5 2" xfId="7700"/>
    <cellStyle name="20% - Accent6 2 6 5 2 2" xfId="16814"/>
    <cellStyle name="20% - Accent6 2 6 5 2 2 2" xfId="22622"/>
    <cellStyle name="20% - Accent6 2 6 5 2 3" xfId="19335"/>
    <cellStyle name="20% - Accent6 2 6 5 3" xfId="10690"/>
    <cellStyle name="20% - Accent6 2 6 5 3 2" xfId="21453"/>
    <cellStyle name="20% - Accent6 2 6 5 4" xfId="18166"/>
    <cellStyle name="20% - Accent6 2 6 6" xfId="3399"/>
    <cellStyle name="20% - Accent6 2 6 6 2" xfId="10435"/>
    <cellStyle name="20% - Accent6 2 6 6 2 2" xfId="21233"/>
    <cellStyle name="20% - Accent6 2 6 6 3" xfId="17946"/>
    <cellStyle name="20% - Accent6 2 6 7" xfId="7401"/>
    <cellStyle name="20% - Accent6 2 6 7 2" xfId="10067"/>
    <cellStyle name="20% - Accent6 2 6 7 2 2" xfId="21050"/>
    <cellStyle name="20% - Accent6 2 6 7 3" xfId="19115"/>
    <cellStyle name="20% - Accent6 2 6 8" xfId="16594"/>
    <cellStyle name="20% - Accent6 2 6 8 2" xfId="22402"/>
    <cellStyle name="20% - Accent6 2 6 9" xfId="9366"/>
    <cellStyle name="20% - Accent6 2 6 9 2" xfId="20392"/>
    <cellStyle name="20% - Accent6 2 7" xfId="1261"/>
    <cellStyle name="20% - Accent6 2 7 2" xfId="2025"/>
    <cellStyle name="20% - Accent6 2 7 2 2" xfId="8502"/>
    <cellStyle name="20% - Accent6 2 7 2 2 2" xfId="17544"/>
    <cellStyle name="20% - Accent6 2 7 2 2 2 2" xfId="23352"/>
    <cellStyle name="20% - Accent6 2 7 2 2 3" xfId="20065"/>
    <cellStyle name="20% - Accent6 2 7 2 3" xfId="11475"/>
    <cellStyle name="20% - Accent6 2 7 2 3 2" xfId="22183"/>
    <cellStyle name="20% - Accent6 2 7 2 4" xfId="18896"/>
    <cellStyle name="20% - Accent6 2 7 3" xfId="7858"/>
    <cellStyle name="20% - Accent6 2 7 3 2" xfId="10855"/>
    <cellStyle name="20% - Accent6 2 7 3 2 2" xfId="21599"/>
    <cellStyle name="20% - Accent6 2 7 3 3" xfId="19481"/>
    <cellStyle name="20% - Accent6 2 7 4" xfId="16960"/>
    <cellStyle name="20% - Accent6 2 7 4 2" xfId="22768"/>
    <cellStyle name="20% - Accent6 2 7 5" xfId="9623"/>
    <cellStyle name="20% - Accent6 2 7 5 2" xfId="20649"/>
    <cellStyle name="20% - Accent6 2 7 6" xfId="18312"/>
    <cellStyle name="20% - Accent6 2 8" xfId="1509"/>
    <cellStyle name="20% - Accent6 2 8 2" xfId="8040"/>
    <cellStyle name="20% - Accent6 2 8 2 2" xfId="11053"/>
    <cellStyle name="20% - Accent6 2 8 2 2 2" xfId="21781"/>
    <cellStyle name="20% - Accent6 2 8 2 3" xfId="19663"/>
    <cellStyle name="20% - Accent6 2 8 3" xfId="17142"/>
    <cellStyle name="20% - Accent6 2 8 3 2" xfId="22950"/>
    <cellStyle name="20% - Accent6 2 8 4" xfId="9805"/>
    <cellStyle name="20% - Accent6 2 8 4 2" xfId="20831"/>
    <cellStyle name="20% - Accent6 2 8 5" xfId="18494"/>
    <cellStyle name="20% - Accent6 2 9" xfId="1695"/>
    <cellStyle name="20% - Accent6 2 9 2" xfId="8222"/>
    <cellStyle name="20% - Accent6 2 9 2 2" xfId="11237"/>
    <cellStyle name="20% - Accent6 2 9 2 2 2" xfId="21963"/>
    <cellStyle name="20% - Accent6 2 9 2 3" xfId="19845"/>
    <cellStyle name="20% - Accent6 2 9 3" xfId="17324"/>
    <cellStyle name="20% - Accent6 2 9 3 2" xfId="23132"/>
    <cellStyle name="20% - Accent6 2 9 4" xfId="9403"/>
    <cellStyle name="20% - Accent6 2 9 4 2" xfId="20429"/>
    <cellStyle name="20% - Accent6 2 9 5" xfId="18676"/>
    <cellStyle name="20% - Accent6 3" xfId="206"/>
    <cellStyle name="40% - Accent1 2" xfId="207"/>
    <cellStyle name="40% - Accent1 2 10" xfId="931"/>
    <cellStyle name="40% - Accent1 2 10 2" xfId="7559"/>
    <cellStyle name="40% - Accent1 2 10 2 2" xfId="16741"/>
    <cellStyle name="40% - Accent1 2 10 2 2 2" xfId="22549"/>
    <cellStyle name="40% - Accent1 2 10 2 3" xfId="19262"/>
    <cellStyle name="40% - Accent1 2 10 3" xfId="10617"/>
    <cellStyle name="40% - Accent1 2 10 3 2" xfId="21380"/>
    <cellStyle name="40% - Accent1 2 10 4" xfId="18093"/>
    <cellStyle name="40% - Accent1 2 11" xfId="3206"/>
    <cellStyle name="40% - Accent1 2 11 2" xfId="10255"/>
    <cellStyle name="40% - Accent1 2 11 2 2" xfId="21197"/>
    <cellStyle name="40% - Accent1 2 11 3" xfId="17910"/>
    <cellStyle name="40% - Accent1 2 12" xfId="7365"/>
    <cellStyle name="40% - Accent1 2 12 2" xfId="9996"/>
    <cellStyle name="40% - Accent1 2 12 2 2" xfId="21014"/>
    <cellStyle name="40% - Accent1 2 12 3" xfId="19079"/>
    <cellStyle name="40% - Accent1 2 13" xfId="16558"/>
    <cellStyle name="40% - Accent1 2 13 2" xfId="22366"/>
    <cellStyle name="40% - Accent1 2 14" xfId="9222"/>
    <cellStyle name="40% - Accent1 2 14 2" xfId="20248"/>
    <cellStyle name="40% - Accent1 2 15" xfId="17727"/>
    <cellStyle name="40% - Accent1 2 16" xfId="692"/>
    <cellStyle name="40% - Accent1 2 2" xfId="462"/>
    <cellStyle name="40% - Accent1 2 2 10" xfId="3366"/>
    <cellStyle name="40% - Accent1 2 2 10 2" xfId="10402"/>
    <cellStyle name="40% - Accent1 2 2 10 2 2" xfId="21215"/>
    <cellStyle name="40% - Accent1 2 2 10 3" xfId="17928"/>
    <cellStyle name="40% - Accent1 2 2 11" xfId="7383"/>
    <cellStyle name="40% - Accent1 2 2 11 2" xfId="10042"/>
    <cellStyle name="40% - Accent1 2 2 11 2 2" xfId="21032"/>
    <cellStyle name="40% - Accent1 2 2 11 3" xfId="19097"/>
    <cellStyle name="40% - Accent1 2 2 12" xfId="16576"/>
    <cellStyle name="40% - Accent1 2 2 12 2" xfId="22384"/>
    <cellStyle name="40% - Accent1 2 2 13" xfId="9240"/>
    <cellStyle name="40% - Accent1 2 2 13 2" xfId="20266"/>
    <cellStyle name="40% - Accent1 2 2 14" xfId="17745"/>
    <cellStyle name="40% - Accent1 2 2 15" xfId="712"/>
    <cellStyle name="40% - Accent1 2 2 2" xfId="565"/>
    <cellStyle name="40% - Accent1 2 2 2 10" xfId="9277"/>
    <cellStyle name="40% - Accent1 2 2 2 10 2" xfId="20303"/>
    <cellStyle name="40% - Accent1 2 2 2 11" xfId="17819"/>
    <cellStyle name="40% - Accent1 2 2 2 12" xfId="827"/>
    <cellStyle name="40% - Accent1 2 2 2 2" xfId="1129"/>
    <cellStyle name="40% - Accent1 2 2 2 2 2" xfId="1858"/>
    <cellStyle name="40% - Accent1 2 2 2 2 2 2" xfId="8356"/>
    <cellStyle name="40% - Accent1 2 2 2 2 2 2 2" xfId="17454"/>
    <cellStyle name="40% - Accent1 2 2 2 2 2 2 2 2" xfId="23262"/>
    <cellStyle name="40% - Accent1 2 2 2 2 2 2 3" xfId="19975"/>
    <cellStyle name="40% - Accent1 2 2 2 2 2 3" xfId="11378"/>
    <cellStyle name="40% - Accent1 2 2 2 2 2 3 2" xfId="22093"/>
    <cellStyle name="40% - Accent1 2 2 2 2 2 4" xfId="18806"/>
    <cellStyle name="40% - Accent1 2 2 2 2 3" xfId="7757"/>
    <cellStyle name="40% - Accent1 2 2 2 2 3 2" xfId="10746"/>
    <cellStyle name="40% - Accent1 2 2 2 2 3 2 2" xfId="21509"/>
    <cellStyle name="40% - Accent1 2 2 2 2 3 3" xfId="19391"/>
    <cellStyle name="40% - Accent1 2 2 2 2 4" xfId="16870"/>
    <cellStyle name="40% - Accent1 2 2 2 2 4 2" xfId="22678"/>
    <cellStyle name="40% - Accent1 2 2 2 2 5" xfId="9533"/>
    <cellStyle name="40% - Accent1 2 2 2 2 5 2" xfId="20559"/>
    <cellStyle name="40% - Accent1 2 2 2 2 6" xfId="18222"/>
    <cellStyle name="40% - Accent1 2 2 2 3" xfId="1351"/>
    <cellStyle name="40% - Accent1 2 2 2 3 2" xfId="2081"/>
    <cellStyle name="40% - Accent1 2 2 2 3 2 2" xfId="8558"/>
    <cellStyle name="40% - Accent1 2 2 2 3 2 2 2" xfId="17600"/>
    <cellStyle name="40% - Accent1 2 2 2 3 2 2 2 2" xfId="23408"/>
    <cellStyle name="40% - Accent1 2 2 2 3 2 2 3" xfId="20121"/>
    <cellStyle name="40% - Accent1 2 2 2 3 2 3" xfId="11531"/>
    <cellStyle name="40% - Accent1 2 2 2 3 2 3 2" xfId="22239"/>
    <cellStyle name="40% - Accent1 2 2 2 3 2 4" xfId="18952"/>
    <cellStyle name="40% - Accent1 2 2 2 3 3" xfId="7914"/>
    <cellStyle name="40% - Accent1 2 2 2 3 3 2" xfId="10919"/>
    <cellStyle name="40% - Accent1 2 2 2 3 3 2 2" xfId="21655"/>
    <cellStyle name="40% - Accent1 2 2 2 3 3 3" xfId="19537"/>
    <cellStyle name="40% - Accent1 2 2 2 3 4" xfId="17016"/>
    <cellStyle name="40% - Accent1 2 2 2 3 4 2" xfId="22824"/>
    <cellStyle name="40% - Accent1 2 2 2 3 5" xfId="9679"/>
    <cellStyle name="40% - Accent1 2 2 2 3 5 2" xfId="20705"/>
    <cellStyle name="40% - Accent1 2 2 2 3 6" xfId="18368"/>
    <cellStyle name="40% - Accent1 2 2 2 4" xfId="1565"/>
    <cellStyle name="40% - Accent1 2 2 2 4 2" xfId="8096"/>
    <cellStyle name="40% - Accent1 2 2 2 4 2 2" xfId="11109"/>
    <cellStyle name="40% - Accent1 2 2 2 4 2 2 2" xfId="21837"/>
    <cellStyle name="40% - Accent1 2 2 2 4 2 3" xfId="19719"/>
    <cellStyle name="40% - Accent1 2 2 2 4 3" xfId="17198"/>
    <cellStyle name="40% - Accent1 2 2 2 4 3 2" xfId="23006"/>
    <cellStyle name="40% - Accent1 2 2 2 4 4" xfId="9861"/>
    <cellStyle name="40% - Accent1 2 2 2 4 4 2" xfId="20887"/>
    <cellStyle name="40% - Accent1 2 2 2 4 5" xfId="18550"/>
    <cellStyle name="40% - Accent1 2 2 2 5" xfId="1780"/>
    <cellStyle name="40% - Accent1 2 2 2 5 2" xfId="8278"/>
    <cellStyle name="40% - Accent1 2 2 2 5 2 2" xfId="11304"/>
    <cellStyle name="40% - Accent1 2 2 2 5 2 2 2" xfId="22019"/>
    <cellStyle name="40% - Accent1 2 2 2 5 2 3" xfId="19901"/>
    <cellStyle name="40% - Accent1 2 2 2 5 3" xfId="17380"/>
    <cellStyle name="40% - Accent1 2 2 2 5 3 2" xfId="23188"/>
    <cellStyle name="40% - Accent1 2 2 2 5 4" xfId="9459"/>
    <cellStyle name="40% - Accent1 2 2 2 5 4 2" xfId="20485"/>
    <cellStyle name="40% - Accent1 2 2 2 5 5" xfId="18732"/>
    <cellStyle name="40% - Accent1 2 2 2 6" xfId="1054"/>
    <cellStyle name="40% - Accent1 2 2 2 6 2" xfId="7682"/>
    <cellStyle name="40% - Accent1 2 2 2 6 2 2" xfId="16796"/>
    <cellStyle name="40% - Accent1 2 2 2 6 2 2 2" xfId="22604"/>
    <cellStyle name="40% - Accent1 2 2 2 6 2 3" xfId="19317"/>
    <cellStyle name="40% - Accent1 2 2 2 6 3" xfId="10672"/>
    <cellStyle name="40% - Accent1 2 2 2 6 3 2" xfId="21435"/>
    <cellStyle name="40% - Accent1 2 2 2 6 4" xfId="18148"/>
    <cellStyle name="40% - Accent1 2 2 2 7" xfId="3477"/>
    <cellStyle name="40% - Accent1 2 2 2 7 2" xfId="10512"/>
    <cellStyle name="40% - Accent1 2 2 2 7 2 2" xfId="21289"/>
    <cellStyle name="40% - Accent1 2 2 2 7 3" xfId="18002"/>
    <cellStyle name="40% - Accent1 2 2 2 8" xfId="7457"/>
    <cellStyle name="40% - Accent1 2 2 2 8 2" xfId="10127"/>
    <cellStyle name="40% - Accent1 2 2 2 8 2 2" xfId="21106"/>
    <cellStyle name="40% - Accent1 2 2 2 8 3" xfId="19171"/>
    <cellStyle name="40% - Accent1 2 2 2 9" xfId="16650"/>
    <cellStyle name="40% - Accent1 2 2 2 9 2" xfId="22458"/>
    <cellStyle name="40% - Accent1 2 2 3" xfId="623"/>
    <cellStyle name="40% - Accent1 2 2 3 10" xfId="17855"/>
    <cellStyle name="40% - Accent1 2 2 3 11" xfId="864"/>
    <cellStyle name="40% - Accent1 2 2 3 2" xfId="1409"/>
    <cellStyle name="40% - Accent1 2 2 3 2 2" xfId="2117"/>
    <cellStyle name="40% - Accent1 2 2 3 2 2 2" xfId="8594"/>
    <cellStyle name="40% - Accent1 2 2 3 2 2 2 2" xfId="17636"/>
    <cellStyle name="40% - Accent1 2 2 3 2 2 2 2 2" xfId="23444"/>
    <cellStyle name="40% - Accent1 2 2 3 2 2 2 3" xfId="20157"/>
    <cellStyle name="40% - Accent1 2 2 3 2 2 3" xfId="11567"/>
    <cellStyle name="40% - Accent1 2 2 3 2 2 3 2" xfId="22275"/>
    <cellStyle name="40% - Accent1 2 2 3 2 2 4" xfId="18988"/>
    <cellStyle name="40% - Accent1 2 2 3 2 3" xfId="7950"/>
    <cellStyle name="40% - Accent1 2 2 3 2 3 2" xfId="10961"/>
    <cellStyle name="40% - Accent1 2 2 3 2 3 2 2" xfId="21691"/>
    <cellStyle name="40% - Accent1 2 2 3 2 3 3" xfId="19573"/>
    <cellStyle name="40% - Accent1 2 2 3 2 4" xfId="17052"/>
    <cellStyle name="40% - Accent1 2 2 3 2 4 2" xfId="22860"/>
    <cellStyle name="40% - Accent1 2 2 3 2 5" xfId="9715"/>
    <cellStyle name="40% - Accent1 2 2 3 2 5 2" xfId="20741"/>
    <cellStyle name="40% - Accent1 2 2 3 2 6" xfId="18404"/>
    <cellStyle name="40% - Accent1 2 2 3 3" xfId="1601"/>
    <cellStyle name="40% - Accent1 2 2 3 3 2" xfId="8132"/>
    <cellStyle name="40% - Accent1 2 2 3 3 2 2" xfId="11145"/>
    <cellStyle name="40% - Accent1 2 2 3 3 2 2 2" xfId="21873"/>
    <cellStyle name="40% - Accent1 2 2 3 3 2 3" xfId="19755"/>
    <cellStyle name="40% - Accent1 2 2 3 3 3" xfId="17234"/>
    <cellStyle name="40% - Accent1 2 2 3 3 3 2" xfId="23042"/>
    <cellStyle name="40% - Accent1 2 2 3 3 4" xfId="9897"/>
    <cellStyle name="40% - Accent1 2 2 3 3 4 2" xfId="20923"/>
    <cellStyle name="40% - Accent1 2 2 3 3 5" xfId="18586"/>
    <cellStyle name="40% - Accent1 2 2 3 4" xfId="1910"/>
    <cellStyle name="40% - Accent1 2 2 3 4 2" xfId="8392"/>
    <cellStyle name="40% - Accent1 2 2 3 4 2 2" xfId="11419"/>
    <cellStyle name="40% - Accent1 2 2 3 4 2 2 2" xfId="22129"/>
    <cellStyle name="40% - Accent1 2 2 3 4 2 3" xfId="20011"/>
    <cellStyle name="40% - Accent1 2 2 3 4 3" xfId="17490"/>
    <cellStyle name="40% - Accent1 2 2 3 4 3 2" xfId="23298"/>
    <cellStyle name="40% - Accent1 2 2 3 4 4" xfId="9569"/>
    <cellStyle name="40% - Accent1 2 2 3 4 4 2" xfId="20595"/>
    <cellStyle name="40% - Accent1 2 2 3 4 5" xfId="18842"/>
    <cellStyle name="40% - Accent1 2 2 3 5" xfId="1170"/>
    <cellStyle name="40% - Accent1 2 2 3 5 2" xfId="7798"/>
    <cellStyle name="40% - Accent1 2 2 3 5 2 2" xfId="16906"/>
    <cellStyle name="40% - Accent1 2 2 3 5 2 2 2" xfId="22714"/>
    <cellStyle name="40% - Accent1 2 2 3 5 2 3" xfId="19427"/>
    <cellStyle name="40% - Accent1 2 2 3 5 3" xfId="10782"/>
    <cellStyle name="40% - Accent1 2 2 3 5 3 2" xfId="21545"/>
    <cellStyle name="40% - Accent1 2 2 3 5 4" xfId="18258"/>
    <cellStyle name="40% - Accent1 2 2 3 6" xfId="3525"/>
    <cellStyle name="40% - Accent1 2 2 3 6 2" xfId="10559"/>
    <cellStyle name="40% - Accent1 2 2 3 6 2 2" xfId="21325"/>
    <cellStyle name="40% - Accent1 2 2 3 6 3" xfId="18038"/>
    <cellStyle name="40% - Accent1 2 2 3 7" xfId="7493"/>
    <cellStyle name="40% - Accent1 2 2 3 7 2" xfId="10168"/>
    <cellStyle name="40% - Accent1 2 2 3 7 2 2" xfId="21142"/>
    <cellStyle name="40% - Accent1 2 2 3 7 3" xfId="19207"/>
    <cellStyle name="40% - Accent1 2 2 3 8" xfId="16686"/>
    <cellStyle name="40% - Accent1 2 2 3 8 2" xfId="22494"/>
    <cellStyle name="40% - Accent1 2 2 3 9" xfId="9313"/>
    <cellStyle name="40% - Accent1 2 2 3 9 2" xfId="20339"/>
    <cellStyle name="40% - Accent1 2 2 4" xfId="664"/>
    <cellStyle name="40% - Accent1 2 2 4 10" xfId="17891"/>
    <cellStyle name="40% - Accent1 2 2 4 11" xfId="900"/>
    <cellStyle name="40% - Accent1 2 2 4 2" xfId="1450"/>
    <cellStyle name="40% - Accent1 2 2 4 2 2" xfId="2153"/>
    <cellStyle name="40% - Accent1 2 2 4 2 2 2" xfId="8630"/>
    <cellStyle name="40% - Accent1 2 2 4 2 2 2 2" xfId="17672"/>
    <cellStyle name="40% - Accent1 2 2 4 2 2 2 2 2" xfId="23480"/>
    <cellStyle name="40% - Accent1 2 2 4 2 2 2 3" xfId="20193"/>
    <cellStyle name="40% - Accent1 2 2 4 2 2 3" xfId="11603"/>
    <cellStyle name="40% - Accent1 2 2 4 2 2 3 2" xfId="22311"/>
    <cellStyle name="40% - Accent1 2 2 4 2 2 4" xfId="19024"/>
    <cellStyle name="40% - Accent1 2 2 4 2 3" xfId="7986"/>
    <cellStyle name="40% - Accent1 2 2 4 2 3 2" xfId="10998"/>
    <cellStyle name="40% - Accent1 2 2 4 2 3 2 2" xfId="21727"/>
    <cellStyle name="40% - Accent1 2 2 4 2 3 3" xfId="19609"/>
    <cellStyle name="40% - Accent1 2 2 4 2 4" xfId="17088"/>
    <cellStyle name="40% - Accent1 2 2 4 2 4 2" xfId="22896"/>
    <cellStyle name="40% - Accent1 2 2 4 2 5" xfId="9751"/>
    <cellStyle name="40% - Accent1 2 2 4 2 5 2" xfId="20777"/>
    <cellStyle name="40% - Accent1 2 2 4 2 6" xfId="18440"/>
    <cellStyle name="40% - Accent1 2 2 4 3" xfId="1637"/>
    <cellStyle name="40% - Accent1 2 2 4 3 2" xfId="8168"/>
    <cellStyle name="40% - Accent1 2 2 4 3 2 2" xfId="11181"/>
    <cellStyle name="40% - Accent1 2 2 4 3 2 2 2" xfId="21909"/>
    <cellStyle name="40% - Accent1 2 2 4 3 2 3" xfId="19791"/>
    <cellStyle name="40% - Accent1 2 2 4 3 3" xfId="17270"/>
    <cellStyle name="40% - Accent1 2 2 4 3 3 2" xfId="23078"/>
    <cellStyle name="40% - Accent1 2 2 4 3 4" xfId="9933"/>
    <cellStyle name="40% - Accent1 2 2 4 3 4 2" xfId="20959"/>
    <cellStyle name="40% - Accent1 2 2 4 3 5" xfId="18622"/>
    <cellStyle name="40% - Accent1 2 2 4 4" xfId="1951"/>
    <cellStyle name="40% - Accent1 2 2 4 4 2" xfId="8428"/>
    <cellStyle name="40% - Accent1 2 2 4 4 2 2" xfId="11457"/>
    <cellStyle name="40% - Accent1 2 2 4 4 2 2 2" xfId="22165"/>
    <cellStyle name="40% - Accent1 2 2 4 4 2 3" xfId="20047"/>
    <cellStyle name="40% - Accent1 2 2 4 4 3" xfId="17526"/>
    <cellStyle name="40% - Accent1 2 2 4 4 3 2" xfId="23334"/>
    <cellStyle name="40% - Accent1 2 2 4 4 4" xfId="9605"/>
    <cellStyle name="40% - Accent1 2 2 4 4 4 2" xfId="20631"/>
    <cellStyle name="40% - Accent1 2 2 4 4 5" xfId="18878"/>
    <cellStyle name="40% - Accent1 2 2 4 5" xfId="1208"/>
    <cellStyle name="40% - Accent1 2 2 4 5 2" xfId="7836"/>
    <cellStyle name="40% - Accent1 2 2 4 5 2 2" xfId="16942"/>
    <cellStyle name="40% - Accent1 2 2 4 5 2 2 2" xfId="22750"/>
    <cellStyle name="40% - Accent1 2 2 4 5 2 3" xfId="19463"/>
    <cellStyle name="40% - Accent1 2 2 4 5 3" xfId="10818"/>
    <cellStyle name="40% - Accent1 2 2 4 5 3 2" xfId="21581"/>
    <cellStyle name="40% - Accent1 2 2 4 5 4" xfId="18294"/>
    <cellStyle name="40% - Accent1 2 2 4 6" xfId="3564"/>
    <cellStyle name="40% - Accent1 2 2 4 6 2" xfId="10598"/>
    <cellStyle name="40% - Accent1 2 2 4 6 2 2" xfId="21361"/>
    <cellStyle name="40% - Accent1 2 2 4 6 3" xfId="18074"/>
    <cellStyle name="40% - Accent1 2 2 4 7" xfId="7529"/>
    <cellStyle name="40% - Accent1 2 2 4 7 2" xfId="10205"/>
    <cellStyle name="40% - Accent1 2 2 4 7 2 2" xfId="21178"/>
    <cellStyle name="40% - Accent1 2 2 4 7 3" xfId="19243"/>
    <cellStyle name="40% - Accent1 2 2 4 8" xfId="16722"/>
    <cellStyle name="40% - Accent1 2 2 4 8 2" xfId="22530"/>
    <cellStyle name="40% - Accent1 2 2 4 9" xfId="9349"/>
    <cellStyle name="40% - Accent1 2 2 4 9 2" xfId="20375"/>
    <cellStyle name="40% - Accent1 2 2 5" xfId="528"/>
    <cellStyle name="40% - Accent1 2 2 5 10" xfId="17782"/>
    <cellStyle name="40% - Accent1 2 2 5 11" xfId="761"/>
    <cellStyle name="40% - Accent1 2 2 5 2" xfId="1491"/>
    <cellStyle name="40% - Accent1 2 2 5 2 2" xfId="2189"/>
    <cellStyle name="40% - Accent1 2 2 5 2 2 2" xfId="8666"/>
    <cellStyle name="40% - Accent1 2 2 5 2 2 2 2" xfId="17708"/>
    <cellStyle name="40% - Accent1 2 2 5 2 2 2 2 2" xfId="23516"/>
    <cellStyle name="40% - Accent1 2 2 5 2 2 2 3" xfId="20229"/>
    <cellStyle name="40% - Accent1 2 2 5 2 2 3" xfId="11639"/>
    <cellStyle name="40% - Accent1 2 2 5 2 2 3 2" xfId="22347"/>
    <cellStyle name="40% - Accent1 2 2 5 2 2 4" xfId="19060"/>
    <cellStyle name="40% - Accent1 2 2 5 2 3" xfId="8022"/>
    <cellStyle name="40% - Accent1 2 2 5 2 3 2" xfId="11035"/>
    <cellStyle name="40% - Accent1 2 2 5 2 3 2 2" xfId="21763"/>
    <cellStyle name="40% - Accent1 2 2 5 2 3 3" xfId="19645"/>
    <cellStyle name="40% - Accent1 2 2 5 2 4" xfId="17124"/>
    <cellStyle name="40% - Accent1 2 2 5 2 4 2" xfId="22932"/>
    <cellStyle name="40% - Accent1 2 2 5 2 5" xfId="9787"/>
    <cellStyle name="40% - Accent1 2 2 5 2 5 2" xfId="20813"/>
    <cellStyle name="40% - Accent1 2 2 5 2 6" xfId="18476"/>
    <cellStyle name="40% - Accent1 2 2 5 3" xfId="1673"/>
    <cellStyle name="40% - Accent1 2 2 5 3 2" xfId="8204"/>
    <cellStyle name="40% - Accent1 2 2 5 3 2 2" xfId="11217"/>
    <cellStyle name="40% - Accent1 2 2 5 3 2 2 2" xfId="21945"/>
    <cellStyle name="40% - Accent1 2 2 5 3 2 3" xfId="19827"/>
    <cellStyle name="40% - Accent1 2 2 5 3 3" xfId="17306"/>
    <cellStyle name="40% - Accent1 2 2 5 3 3 2" xfId="23114"/>
    <cellStyle name="40% - Accent1 2 2 5 3 4" xfId="9969"/>
    <cellStyle name="40% - Accent1 2 2 5 3 4 2" xfId="20995"/>
    <cellStyle name="40% - Accent1 2 2 5 3 5" xfId="18658"/>
    <cellStyle name="40% - Accent1 2 2 5 4" xfId="1821"/>
    <cellStyle name="40% - Accent1 2 2 5 4 2" xfId="8319"/>
    <cellStyle name="40% - Accent1 2 2 5 4 2 2" xfId="11341"/>
    <cellStyle name="40% - Accent1 2 2 5 4 2 2 2" xfId="22056"/>
    <cellStyle name="40% - Accent1 2 2 5 4 2 3" xfId="19938"/>
    <cellStyle name="40% - Accent1 2 2 5 4 3" xfId="17417"/>
    <cellStyle name="40% - Accent1 2 2 5 4 3 2" xfId="23225"/>
    <cellStyle name="40% - Accent1 2 2 5 4 4" xfId="9496"/>
    <cellStyle name="40% - Accent1 2 2 5 4 4 2" xfId="20522"/>
    <cellStyle name="40% - Accent1 2 2 5 4 5" xfId="18769"/>
    <cellStyle name="40% - Accent1 2 2 5 5" xfId="1092"/>
    <cellStyle name="40% - Accent1 2 2 5 5 2" xfId="7720"/>
    <cellStyle name="40% - Accent1 2 2 5 5 2 2" xfId="16833"/>
    <cellStyle name="40% - Accent1 2 2 5 5 2 2 2" xfId="22641"/>
    <cellStyle name="40% - Accent1 2 2 5 5 2 3" xfId="19354"/>
    <cellStyle name="40% - Accent1 2 2 5 5 3" xfId="10709"/>
    <cellStyle name="40% - Accent1 2 2 5 5 3 2" xfId="21472"/>
    <cellStyle name="40% - Accent1 2 2 5 5 4" xfId="18185"/>
    <cellStyle name="40% - Accent1 2 2 5 6" xfId="3421"/>
    <cellStyle name="40% - Accent1 2 2 5 6 2" xfId="10457"/>
    <cellStyle name="40% - Accent1 2 2 5 6 2 2" xfId="21252"/>
    <cellStyle name="40% - Accent1 2 2 5 6 3" xfId="17965"/>
    <cellStyle name="40% - Accent1 2 2 5 7" xfId="7420"/>
    <cellStyle name="40% - Accent1 2 2 5 7 2" xfId="10090"/>
    <cellStyle name="40% - Accent1 2 2 5 7 2 2" xfId="21069"/>
    <cellStyle name="40% - Accent1 2 2 5 7 3" xfId="19134"/>
    <cellStyle name="40% - Accent1 2 2 5 8" xfId="16613"/>
    <cellStyle name="40% - Accent1 2 2 5 8 2" xfId="22421"/>
    <cellStyle name="40% - Accent1 2 2 5 9" xfId="9385"/>
    <cellStyle name="40% - Accent1 2 2 5 9 2" xfId="20411"/>
    <cellStyle name="40% - Accent1 2 2 6" xfId="1285"/>
    <cellStyle name="40% - Accent1 2 2 6 2" xfId="2044"/>
    <cellStyle name="40% - Accent1 2 2 6 2 2" xfId="8521"/>
    <cellStyle name="40% - Accent1 2 2 6 2 2 2" xfId="17563"/>
    <cellStyle name="40% - Accent1 2 2 6 2 2 2 2" xfId="23371"/>
    <cellStyle name="40% - Accent1 2 2 6 2 2 3" xfId="20084"/>
    <cellStyle name="40% - Accent1 2 2 6 2 3" xfId="11494"/>
    <cellStyle name="40% - Accent1 2 2 6 2 3 2" xfId="22202"/>
    <cellStyle name="40% - Accent1 2 2 6 2 4" xfId="18915"/>
    <cellStyle name="40% - Accent1 2 2 6 3" xfId="7877"/>
    <cellStyle name="40% - Accent1 2 2 6 3 2" xfId="10875"/>
    <cellStyle name="40% - Accent1 2 2 6 3 2 2" xfId="21618"/>
    <cellStyle name="40% - Accent1 2 2 6 3 3" xfId="19500"/>
    <cellStyle name="40% - Accent1 2 2 6 4" xfId="16979"/>
    <cellStyle name="40% - Accent1 2 2 6 4 2" xfId="22787"/>
    <cellStyle name="40% - Accent1 2 2 6 5" xfId="9642"/>
    <cellStyle name="40% - Accent1 2 2 6 5 2" xfId="20668"/>
    <cellStyle name="40% - Accent1 2 2 6 6" xfId="18331"/>
    <cellStyle name="40% - Accent1 2 2 7" xfId="1528"/>
    <cellStyle name="40% - Accent1 2 2 7 2" xfId="8059"/>
    <cellStyle name="40% - Accent1 2 2 7 2 2" xfId="11072"/>
    <cellStyle name="40% - Accent1 2 2 7 2 2 2" xfId="21800"/>
    <cellStyle name="40% - Accent1 2 2 7 2 3" xfId="19682"/>
    <cellStyle name="40% - Accent1 2 2 7 3" xfId="17161"/>
    <cellStyle name="40% - Accent1 2 2 7 3 2" xfId="22969"/>
    <cellStyle name="40% - Accent1 2 2 7 4" xfId="9824"/>
    <cellStyle name="40% - Accent1 2 2 7 4 2" xfId="20850"/>
    <cellStyle name="40% - Accent1 2 2 7 5" xfId="18513"/>
    <cellStyle name="40% - Accent1 2 2 8" xfId="1714"/>
    <cellStyle name="40% - Accent1 2 2 8 2" xfId="8241"/>
    <cellStyle name="40% - Accent1 2 2 8 2 2" xfId="11256"/>
    <cellStyle name="40% - Accent1 2 2 8 2 2 2" xfId="21982"/>
    <cellStyle name="40% - Accent1 2 2 8 2 3" xfId="19864"/>
    <cellStyle name="40% - Accent1 2 2 8 3" xfId="17343"/>
    <cellStyle name="40% - Accent1 2 2 8 3 2" xfId="23151"/>
    <cellStyle name="40% - Accent1 2 2 8 4" xfId="9422"/>
    <cellStyle name="40% - Accent1 2 2 8 4 2" xfId="20448"/>
    <cellStyle name="40% - Accent1 2 2 8 5" xfId="18695"/>
    <cellStyle name="40% - Accent1 2 2 9" xfId="1008"/>
    <cellStyle name="40% - Accent1 2 2 9 2" xfId="7636"/>
    <cellStyle name="40% - Accent1 2 2 9 2 2" xfId="16759"/>
    <cellStyle name="40% - Accent1 2 2 9 2 2 2" xfId="22567"/>
    <cellStyle name="40% - Accent1 2 2 9 2 3" xfId="19280"/>
    <cellStyle name="40% - Accent1 2 2 9 3" xfId="10635"/>
    <cellStyle name="40% - Accent1 2 2 9 3 2" xfId="21398"/>
    <cellStyle name="40% - Accent1 2 2 9 4" xfId="18111"/>
    <cellStyle name="40% - Accent1 2 3" xfId="547"/>
    <cellStyle name="40% - Accent1 2 3 10" xfId="9259"/>
    <cellStyle name="40% - Accent1 2 3 10 2" xfId="20285"/>
    <cellStyle name="40% - Accent1 2 3 11" xfId="17801"/>
    <cellStyle name="40% - Accent1 2 3 12" xfId="809"/>
    <cellStyle name="40% - Accent1 2 3 2" xfId="1111"/>
    <cellStyle name="40% - Accent1 2 3 2 2" xfId="1840"/>
    <cellStyle name="40% - Accent1 2 3 2 2 2" xfId="8338"/>
    <cellStyle name="40% - Accent1 2 3 2 2 2 2" xfId="17436"/>
    <cellStyle name="40% - Accent1 2 3 2 2 2 2 2" xfId="23244"/>
    <cellStyle name="40% - Accent1 2 3 2 2 2 3" xfId="19957"/>
    <cellStyle name="40% - Accent1 2 3 2 2 3" xfId="11360"/>
    <cellStyle name="40% - Accent1 2 3 2 2 3 2" xfId="22075"/>
    <cellStyle name="40% - Accent1 2 3 2 2 4" xfId="18788"/>
    <cellStyle name="40% - Accent1 2 3 2 3" xfId="7739"/>
    <cellStyle name="40% - Accent1 2 3 2 3 2" xfId="10728"/>
    <cellStyle name="40% - Accent1 2 3 2 3 2 2" xfId="21491"/>
    <cellStyle name="40% - Accent1 2 3 2 3 3" xfId="19373"/>
    <cellStyle name="40% - Accent1 2 3 2 4" xfId="16852"/>
    <cellStyle name="40% - Accent1 2 3 2 4 2" xfId="22660"/>
    <cellStyle name="40% - Accent1 2 3 2 5" xfId="9515"/>
    <cellStyle name="40% - Accent1 2 3 2 5 2" xfId="20541"/>
    <cellStyle name="40% - Accent1 2 3 2 6" xfId="18204"/>
    <cellStyle name="40% - Accent1 2 3 3" xfId="1333"/>
    <cellStyle name="40% - Accent1 2 3 3 2" xfId="2063"/>
    <cellStyle name="40% - Accent1 2 3 3 2 2" xfId="8540"/>
    <cellStyle name="40% - Accent1 2 3 3 2 2 2" xfId="17582"/>
    <cellStyle name="40% - Accent1 2 3 3 2 2 2 2" xfId="23390"/>
    <cellStyle name="40% - Accent1 2 3 3 2 2 3" xfId="20103"/>
    <cellStyle name="40% - Accent1 2 3 3 2 3" xfId="11513"/>
    <cellStyle name="40% - Accent1 2 3 3 2 3 2" xfId="22221"/>
    <cellStyle name="40% - Accent1 2 3 3 2 4" xfId="18934"/>
    <cellStyle name="40% - Accent1 2 3 3 3" xfId="7896"/>
    <cellStyle name="40% - Accent1 2 3 3 3 2" xfId="10901"/>
    <cellStyle name="40% - Accent1 2 3 3 3 2 2" xfId="21637"/>
    <cellStyle name="40% - Accent1 2 3 3 3 3" xfId="19519"/>
    <cellStyle name="40% - Accent1 2 3 3 4" xfId="16998"/>
    <cellStyle name="40% - Accent1 2 3 3 4 2" xfId="22806"/>
    <cellStyle name="40% - Accent1 2 3 3 5" xfId="9661"/>
    <cellStyle name="40% - Accent1 2 3 3 5 2" xfId="20687"/>
    <cellStyle name="40% - Accent1 2 3 3 6" xfId="18350"/>
    <cellStyle name="40% - Accent1 2 3 4" xfId="1547"/>
    <cellStyle name="40% - Accent1 2 3 4 2" xfId="8078"/>
    <cellStyle name="40% - Accent1 2 3 4 2 2" xfId="11091"/>
    <cellStyle name="40% - Accent1 2 3 4 2 2 2" xfId="21819"/>
    <cellStyle name="40% - Accent1 2 3 4 2 3" xfId="19701"/>
    <cellStyle name="40% - Accent1 2 3 4 3" xfId="17180"/>
    <cellStyle name="40% - Accent1 2 3 4 3 2" xfId="22988"/>
    <cellStyle name="40% - Accent1 2 3 4 4" xfId="9843"/>
    <cellStyle name="40% - Accent1 2 3 4 4 2" xfId="20869"/>
    <cellStyle name="40% - Accent1 2 3 4 5" xfId="18532"/>
    <cellStyle name="40% - Accent1 2 3 5" xfId="1762"/>
    <cellStyle name="40% - Accent1 2 3 5 2" xfId="8260"/>
    <cellStyle name="40% - Accent1 2 3 5 2 2" xfId="11286"/>
    <cellStyle name="40% - Accent1 2 3 5 2 2 2" xfId="22001"/>
    <cellStyle name="40% - Accent1 2 3 5 2 3" xfId="19883"/>
    <cellStyle name="40% - Accent1 2 3 5 3" xfId="17362"/>
    <cellStyle name="40% - Accent1 2 3 5 3 2" xfId="23170"/>
    <cellStyle name="40% - Accent1 2 3 5 4" xfId="9441"/>
    <cellStyle name="40% - Accent1 2 3 5 4 2" xfId="20467"/>
    <cellStyle name="40% - Accent1 2 3 5 5" xfId="18714"/>
    <cellStyle name="40% - Accent1 2 3 6" xfId="1036"/>
    <cellStyle name="40% - Accent1 2 3 6 2" xfId="7664"/>
    <cellStyle name="40% - Accent1 2 3 6 2 2" xfId="16778"/>
    <cellStyle name="40% - Accent1 2 3 6 2 2 2" xfId="22586"/>
    <cellStyle name="40% - Accent1 2 3 6 2 3" xfId="19299"/>
    <cellStyle name="40% - Accent1 2 3 6 3" xfId="10654"/>
    <cellStyle name="40% - Accent1 2 3 6 3 2" xfId="21417"/>
    <cellStyle name="40% - Accent1 2 3 6 4" xfId="18130"/>
    <cellStyle name="40% - Accent1 2 3 7" xfId="3459"/>
    <cellStyle name="40% - Accent1 2 3 7 2" xfId="10494"/>
    <cellStyle name="40% - Accent1 2 3 7 2 2" xfId="21271"/>
    <cellStyle name="40% - Accent1 2 3 7 3" xfId="17984"/>
    <cellStyle name="40% - Accent1 2 3 8" xfId="7439"/>
    <cellStyle name="40% - Accent1 2 3 8 2" xfId="10109"/>
    <cellStyle name="40% - Accent1 2 3 8 2 2" xfId="21088"/>
    <cellStyle name="40% - Accent1 2 3 8 3" xfId="19153"/>
    <cellStyle name="40% - Accent1 2 3 9" xfId="16632"/>
    <cellStyle name="40% - Accent1 2 3 9 2" xfId="22440"/>
    <cellStyle name="40% - Accent1 2 4" xfId="587"/>
    <cellStyle name="40% - Accent1 2 4 10" xfId="17837"/>
    <cellStyle name="40% - Accent1 2 4 11" xfId="845"/>
    <cellStyle name="40% - Accent1 2 4 2" xfId="1373"/>
    <cellStyle name="40% - Accent1 2 4 2 2" xfId="2099"/>
    <cellStyle name="40% - Accent1 2 4 2 2 2" xfId="8576"/>
    <cellStyle name="40% - Accent1 2 4 2 2 2 2" xfId="17618"/>
    <cellStyle name="40% - Accent1 2 4 2 2 2 2 2" xfId="23426"/>
    <cellStyle name="40% - Accent1 2 4 2 2 2 3" xfId="20139"/>
    <cellStyle name="40% - Accent1 2 4 2 2 3" xfId="11549"/>
    <cellStyle name="40% - Accent1 2 4 2 2 3 2" xfId="22257"/>
    <cellStyle name="40% - Accent1 2 4 2 2 4" xfId="18970"/>
    <cellStyle name="40% - Accent1 2 4 2 3" xfId="7932"/>
    <cellStyle name="40% - Accent1 2 4 2 3 2" xfId="10937"/>
    <cellStyle name="40% - Accent1 2 4 2 3 2 2" xfId="21673"/>
    <cellStyle name="40% - Accent1 2 4 2 3 3" xfId="19555"/>
    <cellStyle name="40% - Accent1 2 4 2 4" xfId="17034"/>
    <cellStyle name="40% - Accent1 2 4 2 4 2" xfId="22842"/>
    <cellStyle name="40% - Accent1 2 4 2 5" xfId="9697"/>
    <cellStyle name="40% - Accent1 2 4 2 5 2" xfId="20723"/>
    <cellStyle name="40% - Accent1 2 4 2 6" xfId="18386"/>
    <cellStyle name="40% - Accent1 2 4 3" xfId="1583"/>
    <cellStyle name="40% - Accent1 2 4 3 2" xfId="8114"/>
    <cellStyle name="40% - Accent1 2 4 3 2 2" xfId="11127"/>
    <cellStyle name="40% - Accent1 2 4 3 2 2 2" xfId="21855"/>
    <cellStyle name="40% - Accent1 2 4 3 2 3" xfId="19737"/>
    <cellStyle name="40% - Accent1 2 4 3 3" xfId="17216"/>
    <cellStyle name="40% - Accent1 2 4 3 3 2" xfId="23024"/>
    <cellStyle name="40% - Accent1 2 4 3 4" xfId="9879"/>
    <cellStyle name="40% - Accent1 2 4 3 4 2" xfId="20905"/>
    <cellStyle name="40% - Accent1 2 4 3 5" xfId="18568"/>
    <cellStyle name="40% - Accent1 2 4 4" xfId="1878"/>
    <cellStyle name="40% - Accent1 2 4 4 2" xfId="8374"/>
    <cellStyle name="40% - Accent1 2 4 4 2 2" xfId="11396"/>
    <cellStyle name="40% - Accent1 2 4 4 2 2 2" xfId="22111"/>
    <cellStyle name="40% - Accent1 2 4 4 2 3" xfId="19993"/>
    <cellStyle name="40% - Accent1 2 4 4 3" xfId="17472"/>
    <cellStyle name="40% - Accent1 2 4 4 3 2" xfId="23280"/>
    <cellStyle name="40% - Accent1 2 4 4 4" xfId="9551"/>
    <cellStyle name="40% - Accent1 2 4 4 4 2" xfId="20577"/>
    <cellStyle name="40% - Accent1 2 4 4 5" xfId="18824"/>
    <cellStyle name="40% - Accent1 2 4 5" xfId="1148"/>
    <cellStyle name="40% - Accent1 2 4 5 2" xfId="7776"/>
    <cellStyle name="40% - Accent1 2 4 5 2 2" xfId="16888"/>
    <cellStyle name="40% - Accent1 2 4 5 2 2 2" xfId="22696"/>
    <cellStyle name="40% - Accent1 2 4 5 2 3" xfId="19409"/>
    <cellStyle name="40% - Accent1 2 4 5 3" xfId="10764"/>
    <cellStyle name="40% - Accent1 2 4 5 3 2" xfId="21527"/>
    <cellStyle name="40% - Accent1 2 4 5 4" xfId="18240"/>
    <cellStyle name="40% - Accent1 2 4 6" xfId="3498"/>
    <cellStyle name="40% - Accent1 2 4 6 2" xfId="10533"/>
    <cellStyle name="40% - Accent1 2 4 6 2 2" xfId="21307"/>
    <cellStyle name="40% - Accent1 2 4 6 3" xfId="18020"/>
    <cellStyle name="40% - Accent1 2 4 7" xfId="7475"/>
    <cellStyle name="40% - Accent1 2 4 7 2" xfId="10145"/>
    <cellStyle name="40% - Accent1 2 4 7 2 2" xfId="21124"/>
    <cellStyle name="40% - Accent1 2 4 7 3" xfId="19189"/>
    <cellStyle name="40% - Accent1 2 4 8" xfId="16668"/>
    <cellStyle name="40% - Accent1 2 4 8 2" xfId="22476"/>
    <cellStyle name="40% - Accent1 2 4 9" xfId="9295"/>
    <cellStyle name="40% - Accent1 2 4 9 2" xfId="20321"/>
    <cellStyle name="40% - Accent1 2 5" xfId="641"/>
    <cellStyle name="40% - Accent1 2 5 10" xfId="17873"/>
    <cellStyle name="40% - Accent1 2 5 11" xfId="882"/>
    <cellStyle name="40% - Accent1 2 5 2" xfId="1427"/>
    <cellStyle name="40% - Accent1 2 5 2 2" xfId="2135"/>
    <cellStyle name="40% - Accent1 2 5 2 2 2" xfId="8612"/>
    <cellStyle name="40% - Accent1 2 5 2 2 2 2" xfId="17654"/>
    <cellStyle name="40% - Accent1 2 5 2 2 2 2 2" xfId="23462"/>
    <cellStyle name="40% - Accent1 2 5 2 2 2 3" xfId="20175"/>
    <cellStyle name="40% - Accent1 2 5 2 2 3" xfId="11585"/>
    <cellStyle name="40% - Accent1 2 5 2 2 3 2" xfId="22293"/>
    <cellStyle name="40% - Accent1 2 5 2 2 4" xfId="19006"/>
    <cellStyle name="40% - Accent1 2 5 2 3" xfId="7968"/>
    <cellStyle name="40% - Accent1 2 5 2 3 2" xfId="10979"/>
    <cellStyle name="40% - Accent1 2 5 2 3 2 2" xfId="21709"/>
    <cellStyle name="40% - Accent1 2 5 2 3 3" xfId="19591"/>
    <cellStyle name="40% - Accent1 2 5 2 4" xfId="17070"/>
    <cellStyle name="40% - Accent1 2 5 2 4 2" xfId="22878"/>
    <cellStyle name="40% - Accent1 2 5 2 5" xfId="9733"/>
    <cellStyle name="40% - Accent1 2 5 2 5 2" xfId="20759"/>
    <cellStyle name="40% - Accent1 2 5 2 6" xfId="18422"/>
    <cellStyle name="40% - Accent1 2 5 3" xfId="1619"/>
    <cellStyle name="40% - Accent1 2 5 3 2" xfId="8150"/>
    <cellStyle name="40% - Accent1 2 5 3 2 2" xfId="11163"/>
    <cellStyle name="40% - Accent1 2 5 3 2 2 2" xfId="21891"/>
    <cellStyle name="40% - Accent1 2 5 3 2 3" xfId="19773"/>
    <cellStyle name="40% - Accent1 2 5 3 3" xfId="17252"/>
    <cellStyle name="40% - Accent1 2 5 3 3 2" xfId="23060"/>
    <cellStyle name="40% - Accent1 2 5 3 4" xfId="9915"/>
    <cellStyle name="40% - Accent1 2 5 3 4 2" xfId="20941"/>
    <cellStyle name="40% - Accent1 2 5 3 5" xfId="18604"/>
    <cellStyle name="40% - Accent1 2 5 4" xfId="1928"/>
    <cellStyle name="40% - Accent1 2 5 4 2" xfId="8410"/>
    <cellStyle name="40% - Accent1 2 5 4 2 2" xfId="11437"/>
    <cellStyle name="40% - Accent1 2 5 4 2 2 2" xfId="22147"/>
    <cellStyle name="40% - Accent1 2 5 4 2 3" xfId="20029"/>
    <cellStyle name="40% - Accent1 2 5 4 3" xfId="17508"/>
    <cellStyle name="40% - Accent1 2 5 4 3 2" xfId="23316"/>
    <cellStyle name="40% - Accent1 2 5 4 4" xfId="9587"/>
    <cellStyle name="40% - Accent1 2 5 4 4 2" xfId="20613"/>
    <cellStyle name="40% - Accent1 2 5 4 5" xfId="18860"/>
    <cellStyle name="40% - Accent1 2 5 5" xfId="1188"/>
    <cellStyle name="40% - Accent1 2 5 5 2" xfId="7816"/>
    <cellStyle name="40% - Accent1 2 5 5 2 2" xfId="16924"/>
    <cellStyle name="40% - Accent1 2 5 5 2 2 2" xfId="22732"/>
    <cellStyle name="40% - Accent1 2 5 5 2 3" xfId="19445"/>
    <cellStyle name="40% - Accent1 2 5 5 3" xfId="10800"/>
    <cellStyle name="40% - Accent1 2 5 5 3 2" xfId="21563"/>
    <cellStyle name="40% - Accent1 2 5 5 4" xfId="18276"/>
    <cellStyle name="40% - Accent1 2 5 6" xfId="3543"/>
    <cellStyle name="40% - Accent1 2 5 6 2" xfId="10577"/>
    <cellStyle name="40% - Accent1 2 5 6 2 2" xfId="21343"/>
    <cellStyle name="40% - Accent1 2 5 6 3" xfId="18056"/>
    <cellStyle name="40% - Accent1 2 5 7" xfId="7511"/>
    <cellStyle name="40% - Accent1 2 5 7 2" xfId="10186"/>
    <cellStyle name="40% - Accent1 2 5 7 2 2" xfId="21160"/>
    <cellStyle name="40% - Accent1 2 5 7 3" xfId="19225"/>
    <cellStyle name="40% - Accent1 2 5 8" xfId="16704"/>
    <cellStyle name="40% - Accent1 2 5 8 2" xfId="22512"/>
    <cellStyle name="40% - Accent1 2 5 9" xfId="9331"/>
    <cellStyle name="40% - Accent1 2 5 9 2" xfId="20357"/>
    <cellStyle name="40% - Accent1 2 6" xfId="510"/>
    <cellStyle name="40% - Accent1 2 6 10" xfId="17764"/>
    <cellStyle name="40% - Accent1 2 6 11" xfId="738"/>
    <cellStyle name="40% - Accent1 2 6 2" xfId="1468"/>
    <cellStyle name="40% - Accent1 2 6 2 2" xfId="2171"/>
    <cellStyle name="40% - Accent1 2 6 2 2 2" xfId="8648"/>
    <cellStyle name="40% - Accent1 2 6 2 2 2 2" xfId="17690"/>
    <cellStyle name="40% - Accent1 2 6 2 2 2 2 2" xfId="23498"/>
    <cellStyle name="40% - Accent1 2 6 2 2 2 3" xfId="20211"/>
    <cellStyle name="40% - Accent1 2 6 2 2 3" xfId="11621"/>
    <cellStyle name="40% - Accent1 2 6 2 2 3 2" xfId="22329"/>
    <cellStyle name="40% - Accent1 2 6 2 2 4" xfId="19042"/>
    <cellStyle name="40% - Accent1 2 6 2 3" xfId="8004"/>
    <cellStyle name="40% - Accent1 2 6 2 3 2" xfId="11016"/>
    <cellStyle name="40% - Accent1 2 6 2 3 2 2" xfId="21745"/>
    <cellStyle name="40% - Accent1 2 6 2 3 3" xfId="19627"/>
    <cellStyle name="40% - Accent1 2 6 2 4" xfId="17106"/>
    <cellStyle name="40% - Accent1 2 6 2 4 2" xfId="22914"/>
    <cellStyle name="40% - Accent1 2 6 2 5" xfId="9769"/>
    <cellStyle name="40% - Accent1 2 6 2 5 2" xfId="20795"/>
    <cellStyle name="40% - Accent1 2 6 2 6" xfId="18458"/>
    <cellStyle name="40% - Accent1 2 6 3" xfId="1655"/>
    <cellStyle name="40% - Accent1 2 6 3 2" xfId="8186"/>
    <cellStyle name="40% - Accent1 2 6 3 2 2" xfId="11199"/>
    <cellStyle name="40% - Accent1 2 6 3 2 2 2" xfId="21927"/>
    <cellStyle name="40% - Accent1 2 6 3 2 3" xfId="19809"/>
    <cellStyle name="40% - Accent1 2 6 3 3" xfId="17288"/>
    <cellStyle name="40% - Accent1 2 6 3 3 2" xfId="23096"/>
    <cellStyle name="40% - Accent1 2 6 3 4" xfId="9951"/>
    <cellStyle name="40% - Accent1 2 6 3 4 2" xfId="20977"/>
    <cellStyle name="40% - Accent1 2 6 3 5" xfId="18640"/>
    <cellStyle name="40% - Accent1 2 6 4" xfId="1799"/>
    <cellStyle name="40% - Accent1 2 6 4 2" xfId="8297"/>
    <cellStyle name="40% - Accent1 2 6 4 2 2" xfId="11323"/>
    <cellStyle name="40% - Accent1 2 6 4 2 2 2" xfId="22038"/>
    <cellStyle name="40% - Accent1 2 6 4 2 3" xfId="19920"/>
    <cellStyle name="40% - Accent1 2 6 4 3" xfId="17399"/>
    <cellStyle name="40% - Accent1 2 6 4 3 2" xfId="23207"/>
    <cellStyle name="40% - Accent1 2 6 4 4" xfId="9478"/>
    <cellStyle name="40% - Accent1 2 6 4 4 2" xfId="20504"/>
    <cellStyle name="40% - Accent1 2 6 4 5" xfId="18751"/>
    <cellStyle name="40% - Accent1 2 6 5" xfId="1073"/>
    <cellStyle name="40% - Accent1 2 6 5 2" xfId="7701"/>
    <cellStyle name="40% - Accent1 2 6 5 2 2" xfId="16815"/>
    <cellStyle name="40% - Accent1 2 6 5 2 2 2" xfId="22623"/>
    <cellStyle name="40% - Accent1 2 6 5 2 3" xfId="19336"/>
    <cellStyle name="40% - Accent1 2 6 5 3" xfId="10691"/>
    <cellStyle name="40% - Accent1 2 6 5 3 2" xfId="21454"/>
    <cellStyle name="40% - Accent1 2 6 5 4" xfId="18167"/>
    <cellStyle name="40% - Accent1 2 6 6" xfId="3400"/>
    <cellStyle name="40% - Accent1 2 6 6 2" xfId="10436"/>
    <cellStyle name="40% - Accent1 2 6 6 2 2" xfId="21234"/>
    <cellStyle name="40% - Accent1 2 6 6 3" xfId="17947"/>
    <cellStyle name="40% - Accent1 2 6 7" xfId="7402"/>
    <cellStyle name="40% - Accent1 2 6 7 2" xfId="10068"/>
    <cellStyle name="40% - Accent1 2 6 7 2 2" xfId="21051"/>
    <cellStyle name="40% - Accent1 2 6 7 3" xfId="19116"/>
    <cellStyle name="40% - Accent1 2 6 8" xfId="16595"/>
    <cellStyle name="40% - Accent1 2 6 8 2" xfId="22403"/>
    <cellStyle name="40% - Accent1 2 6 9" xfId="9367"/>
    <cellStyle name="40% - Accent1 2 6 9 2" xfId="20393"/>
    <cellStyle name="40% - Accent1 2 7" xfId="1262"/>
    <cellStyle name="40% - Accent1 2 7 2" xfId="2026"/>
    <cellStyle name="40% - Accent1 2 7 2 2" xfId="8503"/>
    <cellStyle name="40% - Accent1 2 7 2 2 2" xfId="17545"/>
    <cellStyle name="40% - Accent1 2 7 2 2 2 2" xfId="23353"/>
    <cellStyle name="40% - Accent1 2 7 2 2 3" xfId="20066"/>
    <cellStyle name="40% - Accent1 2 7 2 3" xfId="11476"/>
    <cellStyle name="40% - Accent1 2 7 2 3 2" xfId="22184"/>
    <cellStyle name="40% - Accent1 2 7 2 4" xfId="18897"/>
    <cellStyle name="40% - Accent1 2 7 3" xfId="7859"/>
    <cellStyle name="40% - Accent1 2 7 3 2" xfId="10856"/>
    <cellStyle name="40% - Accent1 2 7 3 2 2" xfId="21600"/>
    <cellStyle name="40% - Accent1 2 7 3 3" xfId="19482"/>
    <cellStyle name="40% - Accent1 2 7 4" xfId="16961"/>
    <cellStyle name="40% - Accent1 2 7 4 2" xfId="22769"/>
    <cellStyle name="40% - Accent1 2 7 5" xfId="9624"/>
    <cellStyle name="40% - Accent1 2 7 5 2" xfId="20650"/>
    <cellStyle name="40% - Accent1 2 7 6" xfId="18313"/>
    <cellStyle name="40% - Accent1 2 8" xfId="1510"/>
    <cellStyle name="40% - Accent1 2 8 2" xfId="8041"/>
    <cellStyle name="40% - Accent1 2 8 2 2" xfId="11054"/>
    <cellStyle name="40% - Accent1 2 8 2 2 2" xfId="21782"/>
    <cellStyle name="40% - Accent1 2 8 2 3" xfId="19664"/>
    <cellStyle name="40% - Accent1 2 8 3" xfId="17143"/>
    <cellStyle name="40% - Accent1 2 8 3 2" xfId="22951"/>
    <cellStyle name="40% - Accent1 2 8 4" xfId="9806"/>
    <cellStyle name="40% - Accent1 2 8 4 2" xfId="20832"/>
    <cellStyle name="40% - Accent1 2 8 5" xfId="18495"/>
    <cellStyle name="40% - Accent1 2 9" xfId="1696"/>
    <cellStyle name="40% - Accent1 2 9 2" xfId="8223"/>
    <cellStyle name="40% - Accent1 2 9 2 2" xfId="11238"/>
    <cellStyle name="40% - Accent1 2 9 2 2 2" xfId="21964"/>
    <cellStyle name="40% - Accent1 2 9 2 3" xfId="19846"/>
    <cellStyle name="40% - Accent1 2 9 3" xfId="17325"/>
    <cellStyle name="40% - Accent1 2 9 3 2" xfId="23133"/>
    <cellStyle name="40% - Accent1 2 9 4" xfId="9404"/>
    <cellStyle name="40% - Accent1 2 9 4 2" xfId="20430"/>
    <cellStyle name="40% - Accent1 2 9 5" xfId="18677"/>
    <cellStyle name="40% - Accent1 3" xfId="208"/>
    <cellStyle name="40% - Accent2 2" xfId="209"/>
    <cellStyle name="40% - Accent2 2 10" xfId="932"/>
    <cellStyle name="40% - Accent2 2 10 2" xfId="7560"/>
    <cellStyle name="40% - Accent2 2 10 2 2" xfId="16742"/>
    <cellStyle name="40% - Accent2 2 10 2 2 2" xfId="22550"/>
    <cellStyle name="40% - Accent2 2 10 2 3" xfId="19263"/>
    <cellStyle name="40% - Accent2 2 10 3" xfId="10618"/>
    <cellStyle name="40% - Accent2 2 10 3 2" xfId="21381"/>
    <cellStyle name="40% - Accent2 2 10 4" xfId="18094"/>
    <cellStyle name="40% - Accent2 2 11" xfId="3208"/>
    <cellStyle name="40% - Accent2 2 11 2" xfId="10257"/>
    <cellStyle name="40% - Accent2 2 11 2 2" xfId="21198"/>
    <cellStyle name="40% - Accent2 2 11 3" xfId="17911"/>
    <cellStyle name="40% - Accent2 2 12" xfId="7366"/>
    <cellStyle name="40% - Accent2 2 12 2" xfId="9998"/>
    <cellStyle name="40% - Accent2 2 12 2 2" xfId="21015"/>
    <cellStyle name="40% - Accent2 2 12 3" xfId="19080"/>
    <cellStyle name="40% - Accent2 2 13" xfId="16559"/>
    <cellStyle name="40% - Accent2 2 13 2" xfId="22367"/>
    <cellStyle name="40% - Accent2 2 14" xfId="9223"/>
    <cellStyle name="40% - Accent2 2 14 2" xfId="20249"/>
    <cellStyle name="40% - Accent2 2 15" xfId="17728"/>
    <cellStyle name="40% - Accent2 2 16" xfId="693"/>
    <cellStyle name="40% - Accent2 2 2" xfId="463"/>
    <cellStyle name="40% - Accent2 2 2 10" xfId="3367"/>
    <cellStyle name="40% - Accent2 2 2 10 2" xfId="10403"/>
    <cellStyle name="40% - Accent2 2 2 10 2 2" xfId="21216"/>
    <cellStyle name="40% - Accent2 2 2 10 3" xfId="17929"/>
    <cellStyle name="40% - Accent2 2 2 11" xfId="7384"/>
    <cellStyle name="40% - Accent2 2 2 11 2" xfId="10043"/>
    <cellStyle name="40% - Accent2 2 2 11 2 2" xfId="21033"/>
    <cellStyle name="40% - Accent2 2 2 11 3" xfId="19098"/>
    <cellStyle name="40% - Accent2 2 2 12" xfId="16577"/>
    <cellStyle name="40% - Accent2 2 2 12 2" xfId="22385"/>
    <cellStyle name="40% - Accent2 2 2 13" xfId="9241"/>
    <cellStyle name="40% - Accent2 2 2 13 2" xfId="20267"/>
    <cellStyle name="40% - Accent2 2 2 14" xfId="17746"/>
    <cellStyle name="40% - Accent2 2 2 15" xfId="713"/>
    <cellStyle name="40% - Accent2 2 2 2" xfId="566"/>
    <cellStyle name="40% - Accent2 2 2 2 10" xfId="9278"/>
    <cellStyle name="40% - Accent2 2 2 2 10 2" xfId="20304"/>
    <cellStyle name="40% - Accent2 2 2 2 11" xfId="17820"/>
    <cellStyle name="40% - Accent2 2 2 2 12" xfId="828"/>
    <cellStyle name="40% - Accent2 2 2 2 2" xfId="1130"/>
    <cellStyle name="40% - Accent2 2 2 2 2 2" xfId="1859"/>
    <cellStyle name="40% - Accent2 2 2 2 2 2 2" xfId="8357"/>
    <cellStyle name="40% - Accent2 2 2 2 2 2 2 2" xfId="17455"/>
    <cellStyle name="40% - Accent2 2 2 2 2 2 2 2 2" xfId="23263"/>
    <cellStyle name="40% - Accent2 2 2 2 2 2 2 3" xfId="19976"/>
    <cellStyle name="40% - Accent2 2 2 2 2 2 3" xfId="11379"/>
    <cellStyle name="40% - Accent2 2 2 2 2 2 3 2" xfId="22094"/>
    <cellStyle name="40% - Accent2 2 2 2 2 2 4" xfId="18807"/>
    <cellStyle name="40% - Accent2 2 2 2 2 3" xfId="7758"/>
    <cellStyle name="40% - Accent2 2 2 2 2 3 2" xfId="10747"/>
    <cellStyle name="40% - Accent2 2 2 2 2 3 2 2" xfId="21510"/>
    <cellStyle name="40% - Accent2 2 2 2 2 3 3" xfId="19392"/>
    <cellStyle name="40% - Accent2 2 2 2 2 4" xfId="16871"/>
    <cellStyle name="40% - Accent2 2 2 2 2 4 2" xfId="22679"/>
    <cellStyle name="40% - Accent2 2 2 2 2 5" xfId="9534"/>
    <cellStyle name="40% - Accent2 2 2 2 2 5 2" xfId="20560"/>
    <cellStyle name="40% - Accent2 2 2 2 2 6" xfId="18223"/>
    <cellStyle name="40% - Accent2 2 2 2 3" xfId="1352"/>
    <cellStyle name="40% - Accent2 2 2 2 3 2" xfId="2082"/>
    <cellStyle name="40% - Accent2 2 2 2 3 2 2" xfId="8559"/>
    <cellStyle name="40% - Accent2 2 2 2 3 2 2 2" xfId="17601"/>
    <cellStyle name="40% - Accent2 2 2 2 3 2 2 2 2" xfId="23409"/>
    <cellStyle name="40% - Accent2 2 2 2 3 2 2 3" xfId="20122"/>
    <cellStyle name="40% - Accent2 2 2 2 3 2 3" xfId="11532"/>
    <cellStyle name="40% - Accent2 2 2 2 3 2 3 2" xfId="22240"/>
    <cellStyle name="40% - Accent2 2 2 2 3 2 4" xfId="18953"/>
    <cellStyle name="40% - Accent2 2 2 2 3 3" xfId="7915"/>
    <cellStyle name="40% - Accent2 2 2 2 3 3 2" xfId="10920"/>
    <cellStyle name="40% - Accent2 2 2 2 3 3 2 2" xfId="21656"/>
    <cellStyle name="40% - Accent2 2 2 2 3 3 3" xfId="19538"/>
    <cellStyle name="40% - Accent2 2 2 2 3 4" xfId="17017"/>
    <cellStyle name="40% - Accent2 2 2 2 3 4 2" xfId="22825"/>
    <cellStyle name="40% - Accent2 2 2 2 3 5" xfId="9680"/>
    <cellStyle name="40% - Accent2 2 2 2 3 5 2" xfId="20706"/>
    <cellStyle name="40% - Accent2 2 2 2 3 6" xfId="18369"/>
    <cellStyle name="40% - Accent2 2 2 2 4" xfId="1566"/>
    <cellStyle name="40% - Accent2 2 2 2 4 2" xfId="8097"/>
    <cellStyle name="40% - Accent2 2 2 2 4 2 2" xfId="11110"/>
    <cellStyle name="40% - Accent2 2 2 2 4 2 2 2" xfId="21838"/>
    <cellStyle name="40% - Accent2 2 2 2 4 2 3" xfId="19720"/>
    <cellStyle name="40% - Accent2 2 2 2 4 3" xfId="17199"/>
    <cellStyle name="40% - Accent2 2 2 2 4 3 2" xfId="23007"/>
    <cellStyle name="40% - Accent2 2 2 2 4 4" xfId="9862"/>
    <cellStyle name="40% - Accent2 2 2 2 4 4 2" xfId="20888"/>
    <cellStyle name="40% - Accent2 2 2 2 4 5" xfId="18551"/>
    <cellStyle name="40% - Accent2 2 2 2 5" xfId="1781"/>
    <cellStyle name="40% - Accent2 2 2 2 5 2" xfId="8279"/>
    <cellStyle name="40% - Accent2 2 2 2 5 2 2" xfId="11305"/>
    <cellStyle name="40% - Accent2 2 2 2 5 2 2 2" xfId="22020"/>
    <cellStyle name="40% - Accent2 2 2 2 5 2 3" xfId="19902"/>
    <cellStyle name="40% - Accent2 2 2 2 5 3" xfId="17381"/>
    <cellStyle name="40% - Accent2 2 2 2 5 3 2" xfId="23189"/>
    <cellStyle name="40% - Accent2 2 2 2 5 4" xfId="9460"/>
    <cellStyle name="40% - Accent2 2 2 2 5 4 2" xfId="20486"/>
    <cellStyle name="40% - Accent2 2 2 2 5 5" xfId="18733"/>
    <cellStyle name="40% - Accent2 2 2 2 6" xfId="1055"/>
    <cellStyle name="40% - Accent2 2 2 2 6 2" xfId="7683"/>
    <cellStyle name="40% - Accent2 2 2 2 6 2 2" xfId="16797"/>
    <cellStyle name="40% - Accent2 2 2 2 6 2 2 2" xfId="22605"/>
    <cellStyle name="40% - Accent2 2 2 2 6 2 3" xfId="19318"/>
    <cellStyle name="40% - Accent2 2 2 2 6 3" xfId="10673"/>
    <cellStyle name="40% - Accent2 2 2 2 6 3 2" xfId="21436"/>
    <cellStyle name="40% - Accent2 2 2 2 6 4" xfId="18149"/>
    <cellStyle name="40% - Accent2 2 2 2 7" xfId="3478"/>
    <cellStyle name="40% - Accent2 2 2 2 7 2" xfId="10513"/>
    <cellStyle name="40% - Accent2 2 2 2 7 2 2" xfId="21290"/>
    <cellStyle name="40% - Accent2 2 2 2 7 3" xfId="18003"/>
    <cellStyle name="40% - Accent2 2 2 2 8" xfId="7458"/>
    <cellStyle name="40% - Accent2 2 2 2 8 2" xfId="10128"/>
    <cellStyle name="40% - Accent2 2 2 2 8 2 2" xfId="21107"/>
    <cellStyle name="40% - Accent2 2 2 2 8 3" xfId="19172"/>
    <cellStyle name="40% - Accent2 2 2 2 9" xfId="16651"/>
    <cellStyle name="40% - Accent2 2 2 2 9 2" xfId="22459"/>
    <cellStyle name="40% - Accent2 2 2 3" xfId="624"/>
    <cellStyle name="40% - Accent2 2 2 3 10" xfId="17856"/>
    <cellStyle name="40% - Accent2 2 2 3 11" xfId="865"/>
    <cellStyle name="40% - Accent2 2 2 3 2" xfId="1410"/>
    <cellStyle name="40% - Accent2 2 2 3 2 2" xfId="2118"/>
    <cellStyle name="40% - Accent2 2 2 3 2 2 2" xfId="8595"/>
    <cellStyle name="40% - Accent2 2 2 3 2 2 2 2" xfId="17637"/>
    <cellStyle name="40% - Accent2 2 2 3 2 2 2 2 2" xfId="23445"/>
    <cellStyle name="40% - Accent2 2 2 3 2 2 2 3" xfId="20158"/>
    <cellStyle name="40% - Accent2 2 2 3 2 2 3" xfId="11568"/>
    <cellStyle name="40% - Accent2 2 2 3 2 2 3 2" xfId="22276"/>
    <cellStyle name="40% - Accent2 2 2 3 2 2 4" xfId="18989"/>
    <cellStyle name="40% - Accent2 2 2 3 2 3" xfId="7951"/>
    <cellStyle name="40% - Accent2 2 2 3 2 3 2" xfId="10962"/>
    <cellStyle name="40% - Accent2 2 2 3 2 3 2 2" xfId="21692"/>
    <cellStyle name="40% - Accent2 2 2 3 2 3 3" xfId="19574"/>
    <cellStyle name="40% - Accent2 2 2 3 2 4" xfId="17053"/>
    <cellStyle name="40% - Accent2 2 2 3 2 4 2" xfId="22861"/>
    <cellStyle name="40% - Accent2 2 2 3 2 5" xfId="9716"/>
    <cellStyle name="40% - Accent2 2 2 3 2 5 2" xfId="20742"/>
    <cellStyle name="40% - Accent2 2 2 3 2 6" xfId="18405"/>
    <cellStyle name="40% - Accent2 2 2 3 3" xfId="1602"/>
    <cellStyle name="40% - Accent2 2 2 3 3 2" xfId="8133"/>
    <cellStyle name="40% - Accent2 2 2 3 3 2 2" xfId="11146"/>
    <cellStyle name="40% - Accent2 2 2 3 3 2 2 2" xfId="21874"/>
    <cellStyle name="40% - Accent2 2 2 3 3 2 3" xfId="19756"/>
    <cellStyle name="40% - Accent2 2 2 3 3 3" xfId="17235"/>
    <cellStyle name="40% - Accent2 2 2 3 3 3 2" xfId="23043"/>
    <cellStyle name="40% - Accent2 2 2 3 3 4" xfId="9898"/>
    <cellStyle name="40% - Accent2 2 2 3 3 4 2" xfId="20924"/>
    <cellStyle name="40% - Accent2 2 2 3 3 5" xfId="18587"/>
    <cellStyle name="40% - Accent2 2 2 3 4" xfId="1911"/>
    <cellStyle name="40% - Accent2 2 2 3 4 2" xfId="8393"/>
    <cellStyle name="40% - Accent2 2 2 3 4 2 2" xfId="11420"/>
    <cellStyle name="40% - Accent2 2 2 3 4 2 2 2" xfId="22130"/>
    <cellStyle name="40% - Accent2 2 2 3 4 2 3" xfId="20012"/>
    <cellStyle name="40% - Accent2 2 2 3 4 3" xfId="17491"/>
    <cellStyle name="40% - Accent2 2 2 3 4 3 2" xfId="23299"/>
    <cellStyle name="40% - Accent2 2 2 3 4 4" xfId="9570"/>
    <cellStyle name="40% - Accent2 2 2 3 4 4 2" xfId="20596"/>
    <cellStyle name="40% - Accent2 2 2 3 4 5" xfId="18843"/>
    <cellStyle name="40% - Accent2 2 2 3 5" xfId="1171"/>
    <cellStyle name="40% - Accent2 2 2 3 5 2" xfId="7799"/>
    <cellStyle name="40% - Accent2 2 2 3 5 2 2" xfId="16907"/>
    <cellStyle name="40% - Accent2 2 2 3 5 2 2 2" xfId="22715"/>
    <cellStyle name="40% - Accent2 2 2 3 5 2 3" xfId="19428"/>
    <cellStyle name="40% - Accent2 2 2 3 5 3" xfId="10783"/>
    <cellStyle name="40% - Accent2 2 2 3 5 3 2" xfId="21546"/>
    <cellStyle name="40% - Accent2 2 2 3 5 4" xfId="18259"/>
    <cellStyle name="40% - Accent2 2 2 3 6" xfId="3526"/>
    <cellStyle name="40% - Accent2 2 2 3 6 2" xfId="10560"/>
    <cellStyle name="40% - Accent2 2 2 3 6 2 2" xfId="21326"/>
    <cellStyle name="40% - Accent2 2 2 3 6 3" xfId="18039"/>
    <cellStyle name="40% - Accent2 2 2 3 7" xfId="7494"/>
    <cellStyle name="40% - Accent2 2 2 3 7 2" xfId="10169"/>
    <cellStyle name="40% - Accent2 2 2 3 7 2 2" xfId="21143"/>
    <cellStyle name="40% - Accent2 2 2 3 7 3" xfId="19208"/>
    <cellStyle name="40% - Accent2 2 2 3 8" xfId="16687"/>
    <cellStyle name="40% - Accent2 2 2 3 8 2" xfId="22495"/>
    <cellStyle name="40% - Accent2 2 2 3 9" xfId="9314"/>
    <cellStyle name="40% - Accent2 2 2 3 9 2" xfId="20340"/>
    <cellStyle name="40% - Accent2 2 2 4" xfId="665"/>
    <cellStyle name="40% - Accent2 2 2 4 10" xfId="17892"/>
    <cellStyle name="40% - Accent2 2 2 4 11" xfId="901"/>
    <cellStyle name="40% - Accent2 2 2 4 2" xfId="1451"/>
    <cellStyle name="40% - Accent2 2 2 4 2 2" xfId="2154"/>
    <cellStyle name="40% - Accent2 2 2 4 2 2 2" xfId="8631"/>
    <cellStyle name="40% - Accent2 2 2 4 2 2 2 2" xfId="17673"/>
    <cellStyle name="40% - Accent2 2 2 4 2 2 2 2 2" xfId="23481"/>
    <cellStyle name="40% - Accent2 2 2 4 2 2 2 3" xfId="20194"/>
    <cellStyle name="40% - Accent2 2 2 4 2 2 3" xfId="11604"/>
    <cellStyle name="40% - Accent2 2 2 4 2 2 3 2" xfId="22312"/>
    <cellStyle name="40% - Accent2 2 2 4 2 2 4" xfId="19025"/>
    <cellStyle name="40% - Accent2 2 2 4 2 3" xfId="7987"/>
    <cellStyle name="40% - Accent2 2 2 4 2 3 2" xfId="10999"/>
    <cellStyle name="40% - Accent2 2 2 4 2 3 2 2" xfId="21728"/>
    <cellStyle name="40% - Accent2 2 2 4 2 3 3" xfId="19610"/>
    <cellStyle name="40% - Accent2 2 2 4 2 4" xfId="17089"/>
    <cellStyle name="40% - Accent2 2 2 4 2 4 2" xfId="22897"/>
    <cellStyle name="40% - Accent2 2 2 4 2 5" xfId="9752"/>
    <cellStyle name="40% - Accent2 2 2 4 2 5 2" xfId="20778"/>
    <cellStyle name="40% - Accent2 2 2 4 2 6" xfId="18441"/>
    <cellStyle name="40% - Accent2 2 2 4 3" xfId="1638"/>
    <cellStyle name="40% - Accent2 2 2 4 3 2" xfId="8169"/>
    <cellStyle name="40% - Accent2 2 2 4 3 2 2" xfId="11182"/>
    <cellStyle name="40% - Accent2 2 2 4 3 2 2 2" xfId="21910"/>
    <cellStyle name="40% - Accent2 2 2 4 3 2 3" xfId="19792"/>
    <cellStyle name="40% - Accent2 2 2 4 3 3" xfId="17271"/>
    <cellStyle name="40% - Accent2 2 2 4 3 3 2" xfId="23079"/>
    <cellStyle name="40% - Accent2 2 2 4 3 4" xfId="9934"/>
    <cellStyle name="40% - Accent2 2 2 4 3 4 2" xfId="20960"/>
    <cellStyle name="40% - Accent2 2 2 4 3 5" xfId="18623"/>
    <cellStyle name="40% - Accent2 2 2 4 4" xfId="1952"/>
    <cellStyle name="40% - Accent2 2 2 4 4 2" xfId="8429"/>
    <cellStyle name="40% - Accent2 2 2 4 4 2 2" xfId="11458"/>
    <cellStyle name="40% - Accent2 2 2 4 4 2 2 2" xfId="22166"/>
    <cellStyle name="40% - Accent2 2 2 4 4 2 3" xfId="20048"/>
    <cellStyle name="40% - Accent2 2 2 4 4 3" xfId="17527"/>
    <cellStyle name="40% - Accent2 2 2 4 4 3 2" xfId="23335"/>
    <cellStyle name="40% - Accent2 2 2 4 4 4" xfId="9606"/>
    <cellStyle name="40% - Accent2 2 2 4 4 4 2" xfId="20632"/>
    <cellStyle name="40% - Accent2 2 2 4 4 5" xfId="18879"/>
    <cellStyle name="40% - Accent2 2 2 4 5" xfId="1209"/>
    <cellStyle name="40% - Accent2 2 2 4 5 2" xfId="7837"/>
    <cellStyle name="40% - Accent2 2 2 4 5 2 2" xfId="16943"/>
    <cellStyle name="40% - Accent2 2 2 4 5 2 2 2" xfId="22751"/>
    <cellStyle name="40% - Accent2 2 2 4 5 2 3" xfId="19464"/>
    <cellStyle name="40% - Accent2 2 2 4 5 3" xfId="10819"/>
    <cellStyle name="40% - Accent2 2 2 4 5 3 2" xfId="21582"/>
    <cellStyle name="40% - Accent2 2 2 4 5 4" xfId="18295"/>
    <cellStyle name="40% - Accent2 2 2 4 6" xfId="3565"/>
    <cellStyle name="40% - Accent2 2 2 4 6 2" xfId="10599"/>
    <cellStyle name="40% - Accent2 2 2 4 6 2 2" xfId="21362"/>
    <cellStyle name="40% - Accent2 2 2 4 6 3" xfId="18075"/>
    <cellStyle name="40% - Accent2 2 2 4 7" xfId="7530"/>
    <cellStyle name="40% - Accent2 2 2 4 7 2" xfId="10206"/>
    <cellStyle name="40% - Accent2 2 2 4 7 2 2" xfId="21179"/>
    <cellStyle name="40% - Accent2 2 2 4 7 3" xfId="19244"/>
    <cellStyle name="40% - Accent2 2 2 4 8" xfId="16723"/>
    <cellStyle name="40% - Accent2 2 2 4 8 2" xfId="22531"/>
    <cellStyle name="40% - Accent2 2 2 4 9" xfId="9350"/>
    <cellStyle name="40% - Accent2 2 2 4 9 2" xfId="20376"/>
    <cellStyle name="40% - Accent2 2 2 5" xfId="529"/>
    <cellStyle name="40% - Accent2 2 2 5 10" xfId="17783"/>
    <cellStyle name="40% - Accent2 2 2 5 11" xfId="762"/>
    <cellStyle name="40% - Accent2 2 2 5 2" xfId="1492"/>
    <cellStyle name="40% - Accent2 2 2 5 2 2" xfId="2190"/>
    <cellStyle name="40% - Accent2 2 2 5 2 2 2" xfId="8667"/>
    <cellStyle name="40% - Accent2 2 2 5 2 2 2 2" xfId="17709"/>
    <cellStyle name="40% - Accent2 2 2 5 2 2 2 2 2" xfId="23517"/>
    <cellStyle name="40% - Accent2 2 2 5 2 2 2 3" xfId="20230"/>
    <cellStyle name="40% - Accent2 2 2 5 2 2 3" xfId="11640"/>
    <cellStyle name="40% - Accent2 2 2 5 2 2 3 2" xfId="22348"/>
    <cellStyle name="40% - Accent2 2 2 5 2 2 4" xfId="19061"/>
    <cellStyle name="40% - Accent2 2 2 5 2 3" xfId="8023"/>
    <cellStyle name="40% - Accent2 2 2 5 2 3 2" xfId="11036"/>
    <cellStyle name="40% - Accent2 2 2 5 2 3 2 2" xfId="21764"/>
    <cellStyle name="40% - Accent2 2 2 5 2 3 3" xfId="19646"/>
    <cellStyle name="40% - Accent2 2 2 5 2 4" xfId="17125"/>
    <cellStyle name="40% - Accent2 2 2 5 2 4 2" xfId="22933"/>
    <cellStyle name="40% - Accent2 2 2 5 2 5" xfId="9788"/>
    <cellStyle name="40% - Accent2 2 2 5 2 5 2" xfId="20814"/>
    <cellStyle name="40% - Accent2 2 2 5 2 6" xfId="18477"/>
    <cellStyle name="40% - Accent2 2 2 5 3" xfId="1674"/>
    <cellStyle name="40% - Accent2 2 2 5 3 2" xfId="8205"/>
    <cellStyle name="40% - Accent2 2 2 5 3 2 2" xfId="11218"/>
    <cellStyle name="40% - Accent2 2 2 5 3 2 2 2" xfId="21946"/>
    <cellStyle name="40% - Accent2 2 2 5 3 2 3" xfId="19828"/>
    <cellStyle name="40% - Accent2 2 2 5 3 3" xfId="17307"/>
    <cellStyle name="40% - Accent2 2 2 5 3 3 2" xfId="23115"/>
    <cellStyle name="40% - Accent2 2 2 5 3 4" xfId="9970"/>
    <cellStyle name="40% - Accent2 2 2 5 3 4 2" xfId="20996"/>
    <cellStyle name="40% - Accent2 2 2 5 3 5" xfId="18659"/>
    <cellStyle name="40% - Accent2 2 2 5 4" xfId="1822"/>
    <cellStyle name="40% - Accent2 2 2 5 4 2" xfId="8320"/>
    <cellStyle name="40% - Accent2 2 2 5 4 2 2" xfId="11342"/>
    <cellStyle name="40% - Accent2 2 2 5 4 2 2 2" xfId="22057"/>
    <cellStyle name="40% - Accent2 2 2 5 4 2 3" xfId="19939"/>
    <cellStyle name="40% - Accent2 2 2 5 4 3" xfId="17418"/>
    <cellStyle name="40% - Accent2 2 2 5 4 3 2" xfId="23226"/>
    <cellStyle name="40% - Accent2 2 2 5 4 4" xfId="9497"/>
    <cellStyle name="40% - Accent2 2 2 5 4 4 2" xfId="20523"/>
    <cellStyle name="40% - Accent2 2 2 5 4 5" xfId="18770"/>
    <cellStyle name="40% - Accent2 2 2 5 5" xfId="1093"/>
    <cellStyle name="40% - Accent2 2 2 5 5 2" xfId="7721"/>
    <cellStyle name="40% - Accent2 2 2 5 5 2 2" xfId="16834"/>
    <cellStyle name="40% - Accent2 2 2 5 5 2 2 2" xfId="22642"/>
    <cellStyle name="40% - Accent2 2 2 5 5 2 3" xfId="19355"/>
    <cellStyle name="40% - Accent2 2 2 5 5 3" xfId="10710"/>
    <cellStyle name="40% - Accent2 2 2 5 5 3 2" xfId="21473"/>
    <cellStyle name="40% - Accent2 2 2 5 5 4" xfId="18186"/>
    <cellStyle name="40% - Accent2 2 2 5 6" xfId="3422"/>
    <cellStyle name="40% - Accent2 2 2 5 6 2" xfId="10458"/>
    <cellStyle name="40% - Accent2 2 2 5 6 2 2" xfId="21253"/>
    <cellStyle name="40% - Accent2 2 2 5 6 3" xfId="17966"/>
    <cellStyle name="40% - Accent2 2 2 5 7" xfId="7421"/>
    <cellStyle name="40% - Accent2 2 2 5 7 2" xfId="10091"/>
    <cellStyle name="40% - Accent2 2 2 5 7 2 2" xfId="21070"/>
    <cellStyle name="40% - Accent2 2 2 5 7 3" xfId="19135"/>
    <cellStyle name="40% - Accent2 2 2 5 8" xfId="16614"/>
    <cellStyle name="40% - Accent2 2 2 5 8 2" xfId="22422"/>
    <cellStyle name="40% - Accent2 2 2 5 9" xfId="9386"/>
    <cellStyle name="40% - Accent2 2 2 5 9 2" xfId="20412"/>
    <cellStyle name="40% - Accent2 2 2 6" xfId="1286"/>
    <cellStyle name="40% - Accent2 2 2 6 2" xfId="2045"/>
    <cellStyle name="40% - Accent2 2 2 6 2 2" xfId="8522"/>
    <cellStyle name="40% - Accent2 2 2 6 2 2 2" xfId="17564"/>
    <cellStyle name="40% - Accent2 2 2 6 2 2 2 2" xfId="23372"/>
    <cellStyle name="40% - Accent2 2 2 6 2 2 3" xfId="20085"/>
    <cellStyle name="40% - Accent2 2 2 6 2 3" xfId="11495"/>
    <cellStyle name="40% - Accent2 2 2 6 2 3 2" xfId="22203"/>
    <cellStyle name="40% - Accent2 2 2 6 2 4" xfId="18916"/>
    <cellStyle name="40% - Accent2 2 2 6 3" xfId="7878"/>
    <cellStyle name="40% - Accent2 2 2 6 3 2" xfId="10876"/>
    <cellStyle name="40% - Accent2 2 2 6 3 2 2" xfId="21619"/>
    <cellStyle name="40% - Accent2 2 2 6 3 3" xfId="19501"/>
    <cellStyle name="40% - Accent2 2 2 6 4" xfId="16980"/>
    <cellStyle name="40% - Accent2 2 2 6 4 2" xfId="22788"/>
    <cellStyle name="40% - Accent2 2 2 6 5" xfId="9643"/>
    <cellStyle name="40% - Accent2 2 2 6 5 2" xfId="20669"/>
    <cellStyle name="40% - Accent2 2 2 6 6" xfId="18332"/>
    <cellStyle name="40% - Accent2 2 2 7" xfId="1529"/>
    <cellStyle name="40% - Accent2 2 2 7 2" xfId="8060"/>
    <cellStyle name="40% - Accent2 2 2 7 2 2" xfId="11073"/>
    <cellStyle name="40% - Accent2 2 2 7 2 2 2" xfId="21801"/>
    <cellStyle name="40% - Accent2 2 2 7 2 3" xfId="19683"/>
    <cellStyle name="40% - Accent2 2 2 7 3" xfId="17162"/>
    <cellStyle name="40% - Accent2 2 2 7 3 2" xfId="22970"/>
    <cellStyle name="40% - Accent2 2 2 7 4" xfId="9825"/>
    <cellStyle name="40% - Accent2 2 2 7 4 2" xfId="20851"/>
    <cellStyle name="40% - Accent2 2 2 7 5" xfId="18514"/>
    <cellStyle name="40% - Accent2 2 2 8" xfId="1715"/>
    <cellStyle name="40% - Accent2 2 2 8 2" xfId="8242"/>
    <cellStyle name="40% - Accent2 2 2 8 2 2" xfId="11257"/>
    <cellStyle name="40% - Accent2 2 2 8 2 2 2" xfId="21983"/>
    <cellStyle name="40% - Accent2 2 2 8 2 3" xfId="19865"/>
    <cellStyle name="40% - Accent2 2 2 8 3" xfId="17344"/>
    <cellStyle name="40% - Accent2 2 2 8 3 2" xfId="23152"/>
    <cellStyle name="40% - Accent2 2 2 8 4" xfId="9423"/>
    <cellStyle name="40% - Accent2 2 2 8 4 2" xfId="20449"/>
    <cellStyle name="40% - Accent2 2 2 8 5" xfId="18696"/>
    <cellStyle name="40% - Accent2 2 2 9" xfId="1009"/>
    <cellStyle name="40% - Accent2 2 2 9 2" xfId="7637"/>
    <cellStyle name="40% - Accent2 2 2 9 2 2" xfId="16760"/>
    <cellStyle name="40% - Accent2 2 2 9 2 2 2" xfId="22568"/>
    <cellStyle name="40% - Accent2 2 2 9 2 3" xfId="19281"/>
    <cellStyle name="40% - Accent2 2 2 9 3" xfId="10636"/>
    <cellStyle name="40% - Accent2 2 2 9 3 2" xfId="21399"/>
    <cellStyle name="40% - Accent2 2 2 9 4" xfId="18112"/>
    <cellStyle name="40% - Accent2 2 3" xfId="548"/>
    <cellStyle name="40% - Accent2 2 3 10" xfId="9260"/>
    <cellStyle name="40% - Accent2 2 3 10 2" xfId="20286"/>
    <cellStyle name="40% - Accent2 2 3 11" xfId="17802"/>
    <cellStyle name="40% - Accent2 2 3 12" xfId="810"/>
    <cellStyle name="40% - Accent2 2 3 2" xfId="1112"/>
    <cellStyle name="40% - Accent2 2 3 2 2" xfId="1841"/>
    <cellStyle name="40% - Accent2 2 3 2 2 2" xfId="8339"/>
    <cellStyle name="40% - Accent2 2 3 2 2 2 2" xfId="17437"/>
    <cellStyle name="40% - Accent2 2 3 2 2 2 2 2" xfId="23245"/>
    <cellStyle name="40% - Accent2 2 3 2 2 2 3" xfId="19958"/>
    <cellStyle name="40% - Accent2 2 3 2 2 3" xfId="11361"/>
    <cellStyle name="40% - Accent2 2 3 2 2 3 2" xfId="22076"/>
    <cellStyle name="40% - Accent2 2 3 2 2 4" xfId="18789"/>
    <cellStyle name="40% - Accent2 2 3 2 3" xfId="7740"/>
    <cellStyle name="40% - Accent2 2 3 2 3 2" xfId="10729"/>
    <cellStyle name="40% - Accent2 2 3 2 3 2 2" xfId="21492"/>
    <cellStyle name="40% - Accent2 2 3 2 3 3" xfId="19374"/>
    <cellStyle name="40% - Accent2 2 3 2 4" xfId="16853"/>
    <cellStyle name="40% - Accent2 2 3 2 4 2" xfId="22661"/>
    <cellStyle name="40% - Accent2 2 3 2 5" xfId="9516"/>
    <cellStyle name="40% - Accent2 2 3 2 5 2" xfId="20542"/>
    <cellStyle name="40% - Accent2 2 3 2 6" xfId="18205"/>
    <cellStyle name="40% - Accent2 2 3 3" xfId="1334"/>
    <cellStyle name="40% - Accent2 2 3 3 2" xfId="2064"/>
    <cellStyle name="40% - Accent2 2 3 3 2 2" xfId="8541"/>
    <cellStyle name="40% - Accent2 2 3 3 2 2 2" xfId="17583"/>
    <cellStyle name="40% - Accent2 2 3 3 2 2 2 2" xfId="23391"/>
    <cellStyle name="40% - Accent2 2 3 3 2 2 3" xfId="20104"/>
    <cellStyle name="40% - Accent2 2 3 3 2 3" xfId="11514"/>
    <cellStyle name="40% - Accent2 2 3 3 2 3 2" xfId="22222"/>
    <cellStyle name="40% - Accent2 2 3 3 2 4" xfId="18935"/>
    <cellStyle name="40% - Accent2 2 3 3 3" xfId="7897"/>
    <cellStyle name="40% - Accent2 2 3 3 3 2" xfId="10902"/>
    <cellStyle name="40% - Accent2 2 3 3 3 2 2" xfId="21638"/>
    <cellStyle name="40% - Accent2 2 3 3 3 3" xfId="19520"/>
    <cellStyle name="40% - Accent2 2 3 3 4" xfId="16999"/>
    <cellStyle name="40% - Accent2 2 3 3 4 2" xfId="22807"/>
    <cellStyle name="40% - Accent2 2 3 3 5" xfId="9662"/>
    <cellStyle name="40% - Accent2 2 3 3 5 2" xfId="20688"/>
    <cellStyle name="40% - Accent2 2 3 3 6" xfId="18351"/>
    <cellStyle name="40% - Accent2 2 3 4" xfId="1548"/>
    <cellStyle name="40% - Accent2 2 3 4 2" xfId="8079"/>
    <cellStyle name="40% - Accent2 2 3 4 2 2" xfId="11092"/>
    <cellStyle name="40% - Accent2 2 3 4 2 2 2" xfId="21820"/>
    <cellStyle name="40% - Accent2 2 3 4 2 3" xfId="19702"/>
    <cellStyle name="40% - Accent2 2 3 4 3" xfId="17181"/>
    <cellStyle name="40% - Accent2 2 3 4 3 2" xfId="22989"/>
    <cellStyle name="40% - Accent2 2 3 4 4" xfId="9844"/>
    <cellStyle name="40% - Accent2 2 3 4 4 2" xfId="20870"/>
    <cellStyle name="40% - Accent2 2 3 4 5" xfId="18533"/>
    <cellStyle name="40% - Accent2 2 3 5" xfId="1763"/>
    <cellStyle name="40% - Accent2 2 3 5 2" xfId="8261"/>
    <cellStyle name="40% - Accent2 2 3 5 2 2" xfId="11287"/>
    <cellStyle name="40% - Accent2 2 3 5 2 2 2" xfId="22002"/>
    <cellStyle name="40% - Accent2 2 3 5 2 3" xfId="19884"/>
    <cellStyle name="40% - Accent2 2 3 5 3" xfId="17363"/>
    <cellStyle name="40% - Accent2 2 3 5 3 2" xfId="23171"/>
    <cellStyle name="40% - Accent2 2 3 5 4" xfId="9442"/>
    <cellStyle name="40% - Accent2 2 3 5 4 2" xfId="20468"/>
    <cellStyle name="40% - Accent2 2 3 5 5" xfId="18715"/>
    <cellStyle name="40% - Accent2 2 3 6" xfId="1037"/>
    <cellStyle name="40% - Accent2 2 3 6 2" xfId="7665"/>
    <cellStyle name="40% - Accent2 2 3 6 2 2" xfId="16779"/>
    <cellStyle name="40% - Accent2 2 3 6 2 2 2" xfId="22587"/>
    <cellStyle name="40% - Accent2 2 3 6 2 3" xfId="19300"/>
    <cellStyle name="40% - Accent2 2 3 6 3" xfId="10655"/>
    <cellStyle name="40% - Accent2 2 3 6 3 2" xfId="21418"/>
    <cellStyle name="40% - Accent2 2 3 6 4" xfId="18131"/>
    <cellStyle name="40% - Accent2 2 3 7" xfId="3460"/>
    <cellStyle name="40% - Accent2 2 3 7 2" xfId="10495"/>
    <cellStyle name="40% - Accent2 2 3 7 2 2" xfId="21272"/>
    <cellStyle name="40% - Accent2 2 3 7 3" xfId="17985"/>
    <cellStyle name="40% - Accent2 2 3 8" xfId="7440"/>
    <cellStyle name="40% - Accent2 2 3 8 2" xfId="10110"/>
    <cellStyle name="40% - Accent2 2 3 8 2 2" xfId="21089"/>
    <cellStyle name="40% - Accent2 2 3 8 3" xfId="19154"/>
    <cellStyle name="40% - Accent2 2 3 9" xfId="16633"/>
    <cellStyle name="40% - Accent2 2 3 9 2" xfId="22441"/>
    <cellStyle name="40% - Accent2 2 4" xfId="588"/>
    <cellStyle name="40% - Accent2 2 4 10" xfId="17838"/>
    <cellStyle name="40% - Accent2 2 4 11" xfId="846"/>
    <cellStyle name="40% - Accent2 2 4 2" xfId="1374"/>
    <cellStyle name="40% - Accent2 2 4 2 2" xfId="2100"/>
    <cellStyle name="40% - Accent2 2 4 2 2 2" xfId="8577"/>
    <cellStyle name="40% - Accent2 2 4 2 2 2 2" xfId="17619"/>
    <cellStyle name="40% - Accent2 2 4 2 2 2 2 2" xfId="23427"/>
    <cellStyle name="40% - Accent2 2 4 2 2 2 3" xfId="20140"/>
    <cellStyle name="40% - Accent2 2 4 2 2 3" xfId="11550"/>
    <cellStyle name="40% - Accent2 2 4 2 2 3 2" xfId="22258"/>
    <cellStyle name="40% - Accent2 2 4 2 2 4" xfId="18971"/>
    <cellStyle name="40% - Accent2 2 4 2 3" xfId="7933"/>
    <cellStyle name="40% - Accent2 2 4 2 3 2" xfId="10938"/>
    <cellStyle name="40% - Accent2 2 4 2 3 2 2" xfId="21674"/>
    <cellStyle name="40% - Accent2 2 4 2 3 3" xfId="19556"/>
    <cellStyle name="40% - Accent2 2 4 2 4" xfId="17035"/>
    <cellStyle name="40% - Accent2 2 4 2 4 2" xfId="22843"/>
    <cellStyle name="40% - Accent2 2 4 2 5" xfId="9698"/>
    <cellStyle name="40% - Accent2 2 4 2 5 2" xfId="20724"/>
    <cellStyle name="40% - Accent2 2 4 2 6" xfId="18387"/>
    <cellStyle name="40% - Accent2 2 4 3" xfId="1584"/>
    <cellStyle name="40% - Accent2 2 4 3 2" xfId="8115"/>
    <cellStyle name="40% - Accent2 2 4 3 2 2" xfId="11128"/>
    <cellStyle name="40% - Accent2 2 4 3 2 2 2" xfId="21856"/>
    <cellStyle name="40% - Accent2 2 4 3 2 3" xfId="19738"/>
    <cellStyle name="40% - Accent2 2 4 3 3" xfId="17217"/>
    <cellStyle name="40% - Accent2 2 4 3 3 2" xfId="23025"/>
    <cellStyle name="40% - Accent2 2 4 3 4" xfId="9880"/>
    <cellStyle name="40% - Accent2 2 4 3 4 2" xfId="20906"/>
    <cellStyle name="40% - Accent2 2 4 3 5" xfId="18569"/>
    <cellStyle name="40% - Accent2 2 4 4" xfId="1879"/>
    <cellStyle name="40% - Accent2 2 4 4 2" xfId="8375"/>
    <cellStyle name="40% - Accent2 2 4 4 2 2" xfId="11397"/>
    <cellStyle name="40% - Accent2 2 4 4 2 2 2" xfId="22112"/>
    <cellStyle name="40% - Accent2 2 4 4 2 3" xfId="19994"/>
    <cellStyle name="40% - Accent2 2 4 4 3" xfId="17473"/>
    <cellStyle name="40% - Accent2 2 4 4 3 2" xfId="23281"/>
    <cellStyle name="40% - Accent2 2 4 4 4" xfId="9552"/>
    <cellStyle name="40% - Accent2 2 4 4 4 2" xfId="20578"/>
    <cellStyle name="40% - Accent2 2 4 4 5" xfId="18825"/>
    <cellStyle name="40% - Accent2 2 4 5" xfId="1149"/>
    <cellStyle name="40% - Accent2 2 4 5 2" xfId="7777"/>
    <cellStyle name="40% - Accent2 2 4 5 2 2" xfId="16889"/>
    <cellStyle name="40% - Accent2 2 4 5 2 2 2" xfId="22697"/>
    <cellStyle name="40% - Accent2 2 4 5 2 3" xfId="19410"/>
    <cellStyle name="40% - Accent2 2 4 5 3" xfId="10765"/>
    <cellStyle name="40% - Accent2 2 4 5 3 2" xfId="21528"/>
    <cellStyle name="40% - Accent2 2 4 5 4" xfId="18241"/>
    <cellStyle name="40% - Accent2 2 4 6" xfId="3499"/>
    <cellStyle name="40% - Accent2 2 4 6 2" xfId="10534"/>
    <cellStyle name="40% - Accent2 2 4 6 2 2" xfId="21308"/>
    <cellStyle name="40% - Accent2 2 4 6 3" xfId="18021"/>
    <cellStyle name="40% - Accent2 2 4 7" xfId="7476"/>
    <cellStyle name="40% - Accent2 2 4 7 2" xfId="10146"/>
    <cellStyle name="40% - Accent2 2 4 7 2 2" xfId="21125"/>
    <cellStyle name="40% - Accent2 2 4 7 3" xfId="19190"/>
    <cellStyle name="40% - Accent2 2 4 8" xfId="16669"/>
    <cellStyle name="40% - Accent2 2 4 8 2" xfId="22477"/>
    <cellStyle name="40% - Accent2 2 4 9" xfId="9296"/>
    <cellStyle name="40% - Accent2 2 4 9 2" xfId="20322"/>
    <cellStyle name="40% - Accent2 2 5" xfId="642"/>
    <cellStyle name="40% - Accent2 2 5 10" xfId="17874"/>
    <cellStyle name="40% - Accent2 2 5 11" xfId="883"/>
    <cellStyle name="40% - Accent2 2 5 2" xfId="1428"/>
    <cellStyle name="40% - Accent2 2 5 2 2" xfId="2136"/>
    <cellStyle name="40% - Accent2 2 5 2 2 2" xfId="8613"/>
    <cellStyle name="40% - Accent2 2 5 2 2 2 2" xfId="17655"/>
    <cellStyle name="40% - Accent2 2 5 2 2 2 2 2" xfId="23463"/>
    <cellStyle name="40% - Accent2 2 5 2 2 2 3" xfId="20176"/>
    <cellStyle name="40% - Accent2 2 5 2 2 3" xfId="11586"/>
    <cellStyle name="40% - Accent2 2 5 2 2 3 2" xfId="22294"/>
    <cellStyle name="40% - Accent2 2 5 2 2 4" xfId="19007"/>
    <cellStyle name="40% - Accent2 2 5 2 3" xfId="7969"/>
    <cellStyle name="40% - Accent2 2 5 2 3 2" xfId="10980"/>
    <cellStyle name="40% - Accent2 2 5 2 3 2 2" xfId="21710"/>
    <cellStyle name="40% - Accent2 2 5 2 3 3" xfId="19592"/>
    <cellStyle name="40% - Accent2 2 5 2 4" xfId="17071"/>
    <cellStyle name="40% - Accent2 2 5 2 4 2" xfId="22879"/>
    <cellStyle name="40% - Accent2 2 5 2 5" xfId="9734"/>
    <cellStyle name="40% - Accent2 2 5 2 5 2" xfId="20760"/>
    <cellStyle name="40% - Accent2 2 5 2 6" xfId="18423"/>
    <cellStyle name="40% - Accent2 2 5 3" xfId="1620"/>
    <cellStyle name="40% - Accent2 2 5 3 2" xfId="8151"/>
    <cellStyle name="40% - Accent2 2 5 3 2 2" xfId="11164"/>
    <cellStyle name="40% - Accent2 2 5 3 2 2 2" xfId="21892"/>
    <cellStyle name="40% - Accent2 2 5 3 2 3" xfId="19774"/>
    <cellStyle name="40% - Accent2 2 5 3 3" xfId="17253"/>
    <cellStyle name="40% - Accent2 2 5 3 3 2" xfId="23061"/>
    <cellStyle name="40% - Accent2 2 5 3 4" xfId="9916"/>
    <cellStyle name="40% - Accent2 2 5 3 4 2" xfId="20942"/>
    <cellStyle name="40% - Accent2 2 5 3 5" xfId="18605"/>
    <cellStyle name="40% - Accent2 2 5 4" xfId="1929"/>
    <cellStyle name="40% - Accent2 2 5 4 2" xfId="8411"/>
    <cellStyle name="40% - Accent2 2 5 4 2 2" xfId="11438"/>
    <cellStyle name="40% - Accent2 2 5 4 2 2 2" xfId="22148"/>
    <cellStyle name="40% - Accent2 2 5 4 2 3" xfId="20030"/>
    <cellStyle name="40% - Accent2 2 5 4 3" xfId="17509"/>
    <cellStyle name="40% - Accent2 2 5 4 3 2" xfId="23317"/>
    <cellStyle name="40% - Accent2 2 5 4 4" xfId="9588"/>
    <cellStyle name="40% - Accent2 2 5 4 4 2" xfId="20614"/>
    <cellStyle name="40% - Accent2 2 5 4 5" xfId="18861"/>
    <cellStyle name="40% - Accent2 2 5 5" xfId="1189"/>
    <cellStyle name="40% - Accent2 2 5 5 2" xfId="7817"/>
    <cellStyle name="40% - Accent2 2 5 5 2 2" xfId="16925"/>
    <cellStyle name="40% - Accent2 2 5 5 2 2 2" xfId="22733"/>
    <cellStyle name="40% - Accent2 2 5 5 2 3" xfId="19446"/>
    <cellStyle name="40% - Accent2 2 5 5 3" xfId="10801"/>
    <cellStyle name="40% - Accent2 2 5 5 3 2" xfId="21564"/>
    <cellStyle name="40% - Accent2 2 5 5 4" xfId="18277"/>
    <cellStyle name="40% - Accent2 2 5 6" xfId="3544"/>
    <cellStyle name="40% - Accent2 2 5 6 2" xfId="10578"/>
    <cellStyle name="40% - Accent2 2 5 6 2 2" xfId="21344"/>
    <cellStyle name="40% - Accent2 2 5 6 3" xfId="18057"/>
    <cellStyle name="40% - Accent2 2 5 7" xfId="7512"/>
    <cellStyle name="40% - Accent2 2 5 7 2" xfId="10187"/>
    <cellStyle name="40% - Accent2 2 5 7 2 2" xfId="21161"/>
    <cellStyle name="40% - Accent2 2 5 7 3" xfId="19226"/>
    <cellStyle name="40% - Accent2 2 5 8" xfId="16705"/>
    <cellStyle name="40% - Accent2 2 5 8 2" xfId="22513"/>
    <cellStyle name="40% - Accent2 2 5 9" xfId="9332"/>
    <cellStyle name="40% - Accent2 2 5 9 2" xfId="20358"/>
    <cellStyle name="40% - Accent2 2 6" xfId="511"/>
    <cellStyle name="40% - Accent2 2 6 10" xfId="17765"/>
    <cellStyle name="40% - Accent2 2 6 11" xfId="739"/>
    <cellStyle name="40% - Accent2 2 6 2" xfId="1469"/>
    <cellStyle name="40% - Accent2 2 6 2 2" xfId="2172"/>
    <cellStyle name="40% - Accent2 2 6 2 2 2" xfId="8649"/>
    <cellStyle name="40% - Accent2 2 6 2 2 2 2" xfId="17691"/>
    <cellStyle name="40% - Accent2 2 6 2 2 2 2 2" xfId="23499"/>
    <cellStyle name="40% - Accent2 2 6 2 2 2 3" xfId="20212"/>
    <cellStyle name="40% - Accent2 2 6 2 2 3" xfId="11622"/>
    <cellStyle name="40% - Accent2 2 6 2 2 3 2" xfId="22330"/>
    <cellStyle name="40% - Accent2 2 6 2 2 4" xfId="19043"/>
    <cellStyle name="40% - Accent2 2 6 2 3" xfId="8005"/>
    <cellStyle name="40% - Accent2 2 6 2 3 2" xfId="11017"/>
    <cellStyle name="40% - Accent2 2 6 2 3 2 2" xfId="21746"/>
    <cellStyle name="40% - Accent2 2 6 2 3 3" xfId="19628"/>
    <cellStyle name="40% - Accent2 2 6 2 4" xfId="17107"/>
    <cellStyle name="40% - Accent2 2 6 2 4 2" xfId="22915"/>
    <cellStyle name="40% - Accent2 2 6 2 5" xfId="9770"/>
    <cellStyle name="40% - Accent2 2 6 2 5 2" xfId="20796"/>
    <cellStyle name="40% - Accent2 2 6 2 6" xfId="18459"/>
    <cellStyle name="40% - Accent2 2 6 3" xfId="1656"/>
    <cellStyle name="40% - Accent2 2 6 3 2" xfId="8187"/>
    <cellStyle name="40% - Accent2 2 6 3 2 2" xfId="11200"/>
    <cellStyle name="40% - Accent2 2 6 3 2 2 2" xfId="21928"/>
    <cellStyle name="40% - Accent2 2 6 3 2 3" xfId="19810"/>
    <cellStyle name="40% - Accent2 2 6 3 3" xfId="17289"/>
    <cellStyle name="40% - Accent2 2 6 3 3 2" xfId="23097"/>
    <cellStyle name="40% - Accent2 2 6 3 4" xfId="9952"/>
    <cellStyle name="40% - Accent2 2 6 3 4 2" xfId="20978"/>
    <cellStyle name="40% - Accent2 2 6 3 5" xfId="18641"/>
    <cellStyle name="40% - Accent2 2 6 4" xfId="1800"/>
    <cellStyle name="40% - Accent2 2 6 4 2" xfId="8298"/>
    <cellStyle name="40% - Accent2 2 6 4 2 2" xfId="11324"/>
    <cellStyle name="40% - Accent2 2 6 4 2 2 2" xfId="22039"/>
    <cellStyle name="40% - Accent2 2 6 4 2 3" xfId="19921"/>
    <cellStyle name="40% - Accent2 2 6 4 3" xfId="17400"/>
    <cellStyle name="40% - Accent2 2 6 4 3 2" xfId="23208"/>
    <cellStyle name="40% - Accent2 2 6 4 4" xfId="9479"/>
    <cellStyle name="40% - Accent2 2 6 4 4 2" xfId="20505"/>
    <cellStyle name="40% - Accent2 2 6 4 5" xfId="18752"/>
    <cellStyle name="40% - Accent2 2 6 5" xfId="1074"/>
    <cellStyle name="40% - Accent2 2 6 5 2" xfId="7702"/>
    <cellStyle name="40% - Accent2 2 6 5 2 2" xfId="16816"/>
    <cellStyle name="40% - Accent2 2 6 5 2 2 2" xfId="22624"/>
    <cellStyle name="40% - Accent2 2 6 5 2 3" xfId="19337"/>
    <cellStyle name="40% - Accent2 2 6 5 3" xfId="10692"/>
    <cellStyle name="40% - Accent2 2 6 5 3 2" xfId="21455"/>
    <cellStyle name="40% - Accent2 2 6 5 4" xfId="18168"/>
    <cellStyle name="40% - Accent2 2 6 6" xfId="3401"/>
    <cellStyle name="40% - Accent2 2 6 6 2" xfId="10437"/>
    <cellStyle name="40% - Accent2 2 6 6 2 2" xfId="21235"/>
    <cellStyle name="40% - Accent2 2 6 6 3" xfId="17948"/>
    <cellStyle name="40% - Accent2 2 6 7" xfId="7403"/>
    <cellStyle name="40% - Accent2 2 6 7 2" xfId="10069"/>
    <cellStyle name="40% - Accent2 2 6 7 2 2" xfId="21052"/>
    <cellStyle name="40% - Accent2 2 6 7 3" xfId="19117"/>
    <cellStyle name="40% - Accent2 2 6 8" xfId="16596"/>
    <cellStyle name="40% - Accent2 2 6 8 2" xfId="22404"/>
    <cellStyle name="40% - Accent2 2 6 9" xfId="9368"/>
    <cellStyle name="40% - Accent2 2 6 9 2" xfId="20394"/>
    <cellStyle name="40% - Accent2 2 7" xfId="1263"/>
    <cellStyle name="40% - Accent2 2 7 2" xfId="2027"/>
    <cellStyle name="40% - Accent2 2 7 2 2" xfId="8504"/>
    <cellStyle name="40% - Accent2 2 7 2 2 2" xfId="17546"/>
    <cellStyle name="40% - Accent2 2 7 2 2 2 2" xfId="23354"/>
    <cellStyle name="40% - Accent2 2 7 2 2 3" xfId="20067"/>
    <cellStyle name="40% - Accent2 2 7 2 3" xfId="11477"/>
    <cellStyle name="40% - Accent2 2 7 2 3 2" xfId="22185"/>
    <cellStyle name="40% - Accent2 2 7 2 4" xfId="18898"/>
    <cellStyle name="40% - Accent2 2 7 3" xfId="7860"/>
    <cellStyle name="40% - Accent2 2 7 3 2" xfId="10857"/>
    <cellStyle name="40% - Accent2 2 7 3 2 2" xfId="21601"/>
    <cellStyle name="40% - Accent2 2 7 3 3" xfId="19483"/>
    <cellStyle name="40% - Accent2 2 7 4" xfId="16962"/>
    <cellStyle name="40% - Accent2 2 7 4 2" xfId="22770"/>
    <cellStyle name="40% - Accent2 2 7 5" xfId="9625"/>
    <cellStyle name="40% - Accent2 2 7 5 2" xfId="20651"/>
    <cellStyle name="40% - Accent2 2 7 6" xfId="18314"/>
    <cellStyle name="40% - Accent2 2 8" xfId="1511"/>
    <cellStyle name="40% - Accent2 2 8 2" xfId="8042"/>
    <cellStyle name="40% - Accent2 2 8 2 2" xfId="11055"/>
    <cellStyle name="40% - Accent2 2 8 2 2 2" xfId="21783"/>
    <cellStyle name="40% - Accent2 2 8 2 3" xfId="19665"/>
    <cellStyle name="40% - Accent2 2 8 3" xfId="17144"/>
    <cellStyle name="40% - Accent2 2 8 3 2" xfId="22952"/>
    <cellStyle name="40% - Accent2 2 8 4" xfId="9807"/>
    <cellStyle name="40% - Accent2 2 8 4 2" xfId="20833"/>
    <cellStyle name="40% - Accent2 2 8 5" xfId="18496"/>
    <cellStyle name="40% - Accent2 2 9" xfId="1697"/>
    <cellStyle name="40% - Accent2 2 9 2" xfId="8224"/>
    <cellStyle name="40% - Accent2 2 9 2 2" xfId="11239"/>
    <cellStyle name="40% - Accent2 2 9 2 2 2" xfId="21965"/>
    <cellStyle name="40% - Accent2 2 9 2 3" xfId="19847"/>
    <cellStyle name="40% - Accent2 2 9 3" xfId="17326"/>
    <cellStyle name="40% - Accent2 2 9 3 2" xfId="23134"/>
    <cellStyle name="40% - Accent2 2 9 4" xfId="9405"/>
    <cellStyle name="40% - Accent2 2 9 4 2" xfId="20431"/>
    <cellStyle name="40% - Accent2 2 9 5" xfId="18678"/>
    <cellStyle name="40% - Accent2 3" xfId="210"/>
    <cellStyle name="40% - Accent3 2" xfId="211"/>
    <cellStyle name="40% - Accent3 2 10" xfId="933"/>
    <cellStyle name="40% - Accent3 2 10 2" xfId="7561"/>
    <cellStyle name="40% - Accent3 2 10 2 2" xfId="16743"/>
    <cellStyle name="40% - Accent3 2 10 2 2 2" xfId="22551"/>
    <cellStyle name="40% - Accent3 2 10 2 3" xfId="19264"/>
    <cellStyle name="40% - Accent3 2 10 3" xfId="10619"/>
    <cellStyle name="40% - Accent3 2 10 3 2" xfId="21382"/>
    <cellStyle name="40% - Accent3 2 10 4" xfId="18095"/>
    <cellStyle name="40% - Accent3 2 11" xfId="3209"/>
    <cellStyle name="40% - Accent3 2 11 2" xfId="10258"/>
    <cellStyle name="40% - Accent3 2 11 2 2" xfId="21199"/>
    <cellStyle name="40% - Accent3 2 11 3" xfId="17912"/>
    <cellStyle name="40% - Accent3 2 12" xfId="7367"/>
    <cellStyle name="40% - Accent3 2 12 2" xfId="10000"/>
    <cellStyle name="40% - Accent3 2 12 2 2" xfId="21016"/>
    <cellStyle name="40% - Accent3 2 12 3" xfId="19081"/>
    <cellStyle name="40% - Accent3 2 13" xfId="16560"/>
    <cellStyle name="40% - Accent3 2 13 2" xfId="22368"/>
    <cellStyle name="40% - Accent3 2 14" xfId="9224"/>
    <cellStyle name="40% - Accent3 2 14 2" xfId="20250"/>
    <cellStyle name="40% - Accent3 2 15" xfId="17729"/>
    <cellStyle name="40% - Accent3 2 16" xfId="694"/>
    <cellStyle name="40% - Accent3 2 2" xfId="464"/>
    <cellStyle name="40% - Accent3 2 2 10" xfId="3368"/>
    <cellStyle name="40% - Accent3 2 2 10 2" xfId="10404"/>
    <cellStyle name="40% - Accent3 2 2 10 2 2" xfId="21217"/>
    <cellStyle name="40% - Accent3 2 2 10 3" xfId="17930"/>
    <cellStyle name="40% - Accent3 2 2 11" xfId="7385"/>
    <cellStyle name="40% - Accent3 2 2 11 2" xfId="10044"/>
    <cellStyle name="40% - Accent3 2 2 11 2 2" xfId="21034"/>
    <cellStyle name="40% - Accent3 2 2 11 3" xfId="19099"/>
    <cellStyle name="40% - Accent3 2 2 12" xfId="16578"/>
    <cellStyle name="40% - Accent3 2 2 12 2" xfId="22386"/>
    <cellStyle name="40% - Accent3 2 2 13" xfId="9242"/>
    <cellStyle name="40% - Accent3 2 2 13 2" xfId="20268"/>
    <cellStyle name="40% - Accent3 2 2 14" xfId="17747"/>
    <cellStyle name="40% - Accent3 2 2 15" xfId="714"/>
    <cellStyle name="40% - Accent3 2 2 2" xfId="567"/>
    <cellStyle name="40% - Accent3 2 2 2 10" xfId="9279"/>
    <cellStyle name="40% - Accent3 2 2 2 10 2" xfId="20305"/>
    <cellStyle name="40% - Accent3 2 2 2 11" xfId="17821"/>
    <cellStyle name="40% - Accent3 2 2 2 12" xfId="829"/>
    <cellStyle name="40% - Accent3 2 2 2 2" xfId="1131"/>
    <cellStyle name="40% - Accent3 2 2 2 2 2" xfId="1860"/>
    <cellStyle name="40% - Accent3 2 2 2 2 2 2" xfId="8358"/>
    <cellStyle name="40% - Accent3 2 2 2 2 2 2 2" xfId="17456"/>
    <cellStyle name="40% - Accent3 2 2 2 2 2 2 2 2" xfId="23264"/>
    <cellStyle name="40% - Accent3 2 2 2 2 2 2 3" xfId="19977"/>
    <cellStyle name="40% - Accent3 2 2 2 2 2 3" xfId="11380"/>
    <cellStyle name="40% - Accent3 2 2 2 2 2 3 2" xfId="22095"/>
    <cellStyle name="40% - Accent3 2 2 2 2 2 4" xfId="18808"/>
    <cellStyle name="40% - Accent3 2 2 2 2 3" xfId="7759"/>
    <cellStyle name="40% - Accent3 2 2 2 2 3 2" xfId="10748"/>
    <cellStyle name="40% - Accent3 2 2 2 2 3 2 2" xfId="21511"/>
    <cellStyle name="40% - Accent3 2 2 2 2 3 3" xfId="19393"/>
    <cellStyle name="40% - Accent3 2 2 2 2 4" xfId="16872"/>
    <cellStyle name="40% - Accent3 2 2 2 2 4 2" xfId="22680"/>
    <cellStyle name="40% - Accent3 2 2 2 2 5" xfId="9535"/>
    <cellStyle name="40% - Accent3 2 2 2 2 5 2" xfId="20561"/>
    <cellStyle name="40% - Accent3 2 2 2 2 6" xfId="18224"/>
    <cellStyle name="40% - Accent3 2 2 2 3" xfId="1353"/>
    <cellStyle name="40% - Accent3 2 2 2 3 2" xfId="2083"/>
    <cellStyle name="40% - Accent3 2 2 2 3 2 2" xfId="8560"/>
    <cellStyle name="40% - Accent3 2 2 2 3 2 2 2" xfId="17602"/>
    <cellStyle name="40% - Accent3 2 2 2 3 2 2 2 2" xfId="23410"/>
    <cellStyle name="40% - Accent3 2 2 2 3 2 2 3" xfId="20123"/>
    <cellStyle name="40% - Accent3 2 2 2 3 2 3" xfId="11533"/>
    <cellStyle name="40% - Accent3 2 2 2 3 2 3 2" xfId="22241"/>
    <cellStyle name="40% - Accent3 2 2 2 3 2 4" xfId="18954"/>
    <cellStyle name="40% - Accent3 2 2 2 3 3" xfId="7916"/>
    <cellStyle name="40% - Accent3 2 2 2 3 3 2" xfId="10921"/>
    <cellStyle name="40% - Accent3 2 2 2 3 3 2 2" xfId="21657"/>
    <cellStyle name="40% - Accent3 2 2 2 3 3 3" xfId="19539"/>
    <cellStyle name="40% - Accent3 2 2 2 3 4" xfId="17018"/>
    <cellStyle name="40% - Accent3 2 2 2 3 4 2" xfId="22826"/>
    <cellStyle name="40% - Accent3 2 2 2 3 5" xfId="9681"/>
    <cellStyle name="40% - Accent3 2 2 2 3 5 2" xfId="20707"/>
    <cellStyle name="40% - Accent3 2 2 2 3 6" xfId="18370"/>
    <cellStyle name="40% - Accent3 2 2 2 4" xfId="1567"/>
    <cellStyle name="40% - Accent3 2 2 2 4 2" xfId="8098"/>
    <cellStyle name="40% - Accent3 2 2 2 4 2 2" xfId="11111"/>
    <cellStyle name="40% - Accent3 2 2 2 4 2 2 2" xfId="21839"/>
    <cellStyle name="40% - Accent3 2 2 2 4 2 3" xfId="19721"/>
    <cellStyle name="40% - Accent3 2 2 2 4 3" xfId="17200"/>
    <cellStyle name="40% - Accent3 2 2 2 4 3 2" xfId="23008"/>
    <cellStyle name="40% - Accent3 2 2 2 4 4" xfId="9863"/>
    <cellStyle name="40% - Accent3 2 2 2 4 4 2" xfId="20889"/>
    <cellStyle name="40% - Accent3 2 2 2 4 5" xfId="18552"/>
    <cellStyle name="40% - Accent3 2 2 2 5" xfId="1782"/>
    <cellStyle name="40% - Accent3 2 2 2 5 2" xfId="8280"/>
    <cellStyle name="40% - Accent3 2 2 2 5 2 2" xfId="11306"/>
    <cellStyle name="40% - Accent3 2 2 2 5 2 2 2" xfId="22021"/>
    <cellStyle name="40% - Accent3 2 2 2 5 2 3" xfId="19903"/>
    <cellStyle name="40% - Accent3 2 2 2 5 3" xfId="17382"/>
    <cellStyle name="40% - Accent3 2 2 2 5 3 2" xfId="23190"/>
    <cellStyle name="40% - Accent3 2 2 2 5 4" xfId="9461"/>
    <cellStyle name="40% - Accent3 2 2 2 5 4 2" xfId="20487"/>
    <cellStyle name="40% - Accent3 2 2 2 5 5" xfId="18734"/>
    <cellStyle name="40% - Accent3 2 2 2 6" xfId="1056"/>
    <cellStyle name="40% - Accent3 2 2 2 6 2" xfId="7684"/>
    <cellStyle name="40% - Accent3 2 2 2 6 2 2" xfId="16798"/>
    <cellStyle name="40% - Accent3 2 2 2 6 2 2 2" xfId="22606"/>
    <cellStyle name="40% - Accent3 2 2 2 6 2 3" xfId="19319"/>
    <cellStyle name="40% - Accent3 2 2 2 6 3" xfId="10674"/>
    <cellStyle name="40% - Accent3 2 2 2 6 3 2" xfId="21437"/>
    <cellStyle name="40% - Accent3 2 2 2 6 4" xfId="18150"/>
    <cellStyle name="40% - Accent3 2 2 2 7" xfId="3479"/>
    <cellStyle name="40% - Accent3 2 2 2 7 2" xfId="10514"/>
    <cellStyle name="40% - Accent3 2 2 2 7 2 2" xfId="21291"/>
    <cellStyle name="40% - Accent3 2 2 2 7 3" xfId="18004"/>
    <cellStyle name="40% - Accent3 2 2 2 8" xfId="7459"/>
    <cellStyle name="40% - Accent3 2 2 2 8 2" xfId="10129"/>
    <cellStyle name="40% - Accent3 2 2 2 8 2 2" xfId="21108"/>
    <cellStyle name="40% - Accent3 2 2 2 8 3" xfId="19173"/>
    <cellStyle name="40% - Accent3 2 2 2 9" xfId="16652"/>
    <cellStyle name="40% - Accent3 2 2 2 9 2" xfId="22460"/>
    <cellStyle name="40% - Accent3 2 2 3" xfId="625"/>
    <cellStyle name="40% - Accent3 2 2 3 10" xfId="17857"/>
    <cellStyle name="40% - Accent3 2 2 3 11" xfId="866"/>
    <cellStyle name="40% - Accent3 2 2 3 2" xfId="1411"/>
    <cellStyle name="40% - Accent3 2 2 3 2 2" xfId="2119"/>
    <cellStyle name="40% - Accent3 2 2 3 2 2 2" xfId="8596"/>
    <cellStyle name="40% - Accent3 2 2 3 2 2 2 2" xfId="17638"/>
    <cellStyle name="40% - Accent3 2 2 3 2 2 2 2 2" xfId="23446"/>
    <cellStyle name="40% - Accent3 2 2 3 2 2 2 3" xfId="20159"/>
    <cellStyle name="40% - Accent3 2 2 3 2 2 3" xfId="11569"/>
    <cellStyle name="40% - Accent3 2 2 3 2 2 3 2" xfId="22277"/>
    <cellStyle name="40% - Accent3 2 2 3 2 2 4" xfId="18990"/>
    <cellStyle name="40% - Accent3 2 2 3 2 3" xfId="7952"/>
    <cellStyle name="40% - Accent3 2 2 3 2 3 2" xfId="10963"/>
    <cellStyle name="40% - Accent3 2 2 3 2 3 2 2" xfId="21693"/>
    <cellStyle name="40% - Accent3 2 2 3 2 3 3" xfId="19575"/>
    <cellStyle name="40% - Accent3 2 2 3 2 4" xfId="17054"/>
    <cellStyle name="40% - Accent3 2 2 3 2 4 2" xfId="22862"/>
    <cellStyle name="40% - Accent3 2 2 3 2 5" xfId="9717"/>
    <cellStyle name="40% - Accent3 2 2 3 2 5 2" xfId="20743"/>
    <cellStyle name="40% - Accent3 2 2 3 2 6" xfId="18406"/>
    <cellStyle name="40% - Accent3 2 2 3 3" xfId="1603"/>
    <cellStyle name="40% - Accent3 2 2 3 3 2" xfId="8134"/>
    <cellStyle name="40% - Accent3 2 2 3 3 2 2" xfId="11147"/>
    <cellStyle name="40% - Accent3 2 2 3 3 2 2 2" xfId="21875"/>
    <cellStyle name="40% - Accent3 2 2 3 3 2 3" xfId="19757"/>
    <cellStyle name="40% - Accent3 2 2 3 3 3" xfId="17236"/>
    <cellStyle name="40% - Accent3 2 2 3 3 3 2" xfId="23044"/>
    <cellStyle name="40% - Accent3 2 2 3 3 4" xfId="9899"/>
    <cellStyle name="40% - Accent3 2 2 3 3 4 2" xfId="20925"/>
    <cellStyle name="40% - Accent3 2 2 3 3 5" xfId="18588"/>
    <cellStyle name="40% - Accent3 2 2 3 4" xfId="1912"/>
    <cellStyle name="40% - Accent3 2 2 3 4 2" xfId="8394"/>
    <cellStyle name="40% - Accent3 2 2 3 4 2 2" xfId="11421"/>
    <cellStyle name="40% - Accent3 2 2 3 4 2 2 2" xfId="22131"/>
    <cellStyle name="40% - Accent3 2 2 3 4 2 3" xfId="20013"/>
    <cellStyle name="40% - Accent3 2 2 3 4 3" xfId="17492"/>
    <cellStyle name="40% - Accent3 2 2 3 4 3 2" xfId="23300"/>
    <cellStyle name="40% - Accent3 2 2 3 4 4" xfId="9571"/>
    <cellStyle name="40% - Accent3 2 2 3 4 4 2" xfId="20597"/>
    <cellStyle name="40% - Accent3 2 2 3 4 5" xfId="18844"/>
    <cellStyle name="40% - Accent3 2 2 3 5" xfId="1172"/>
    <cellStyle name="40% - Accent3 2 2 3 5 2" xfId="7800"/>
    <cellStyle name="40% - Accent3 2 2 3 5 2 2" xfId="16908"/>
    <cellStyle name="40% - Accent3 2 2 3 5 2 2 2" xfId="22716"/>
    <cellStyle name="40% - Accent3 2 2 3 5 2 3" xfId="19429"/>
    <cellStyle name="40% - Accent3 2 2 3 5 3" xfId="10784"/>
    <cellStyle name="40% - Accent3 2 2 3 5 3 2" xfId="21547"/>
    <cellStyle name="40% - Accent3 2 2 3 5 4" xfId="18260"/>
    <cellStyle name="40% - Accent3 2 2 3 6" xfId="3527"/>
    <cellStyle name="40% - Accent3 2 2 3 6 2" xfId="10561"/>
    <cellStyle name="40% - Accent3 2 2 3 6 2 2" xfId="21327"/>
    <cellStyle name="40% - Accent3 2 2 3 6 3" xfId="18040"/>
    <cellStyle name="40% - Accent3 2 2 3 7" xfId="7495"/>
    <cellStyle name="40% - Accent3 2 2 3 7 2" xfId="10170"/>
    <cellStyle name="40% - Accent3 2 2 3 7 2 2" xfId="21144"/>
    <cellStyle name="40% - Accent3 2 2 3 7 3" xfId="19209"/>
    <cellStyle name="40% - Accent3 2 2 3 8" xfId="16688"/>
    <cellStyle name="40% - Accent3 2 2 3 8 2" xfId="22496"/>
    <cellStyle name="40% - Accent3 2 2 3 9" xfId="9315"/>
    <cellStyle name="40% - Accent3 2 2 3 9 2" xfId="20341"/>
    <cellStyle name="40% - Accent3 2 2 4" xfId="666"/>
    <cellStyle name="40% - Accent3 2 2 4 10" xfId="17893"/>
    <cellStyle name="40% - Accent3 2 2 4 11" xfId="902"/>
    <cellStyle name="40% - Accent3 2 2 4 2" xfId="1452"/>
    <cellStyle name="40% - Accent3 2 2 4 2 2" xfId="2155"/>
    <cellStyle name="40% - Accent3 2 2 4 2 2 2" xfId="8632"/>
    <cellStyle name="40% - Accent3 2 2 4 2 2 2 2" xfId="17674"/>
    <cellStyle name="40% - Accent3 2 2 4 2 2 2 2 2" xfId="23482"/>
    <cellStyle name="40% - Accent3 2 2 4 2 2 2 3" xfId="20195"/>
    <cellStyle name="40% - Accent3 2 2 4 2 2 3" xfId="11605"/>
    <cellStyle name="40% - Accent3 2 2 4 2 2 3 2" xfId="22313"/>
    <cellStyle name="40% - Accent3 2 2 4 2 2 4" xfId="19026"/>
    <cellStyle name="40% - Accent3 2 2 4 2 3" xfId="7988"/>
    <cellStyle name="40% - Accent3 2 2 4 2 3 2" xfId="11000"/>
    <cellStyle name="40% - Accent3 2 2 4 2 3 2 2" xfId="21729"/>
    <cellStyle name="40% - Accent3 2 2 4 2 3 3" xfId="19611"/>
    <cellStyle name="40% - Accent3 2 2 4 2 4" xfId="17090"/>
    <cellStyle name="40% - Accent3 2 2 4 2 4 2" xfId="22898"/>
    <cellStyle name="40% - Accent3 2 2 4 2 5" xfId="9753"/>
    <cellStyle name="40% - Accent3 2 2 4 2 5 2" xfId="20779"/>
    <cellStyle name="40% - Accent3 2 2 4 2 6" xfId="18442"/>
    <cellStyle name="40% - Accent3 2 2 4 3" xfId="1639"/>
    <cellStyle name="40% - Accent3 2 2 4 3 2" xfId="8170"/>
    <cellStyle name="40% - Accent3 2 2 4 3 2 2" xfId="11183"/>
    <cellStyle name="40% - Accent3 2 2 4 3 2 2 2" xfId="21911"/>
    <cellStyle name="40% - Accent3 2 2 4 3 2 3" xfId="19793"/>
    <cellStyle name="40% - Accent3 2 2 4 3 3" xfId="17272"/>
    <cellStyle name="40% - Accent3 2 2 4 3 3 2" xfId="23080"/>
    <cellStyle name="40% - Accent3 2 2 4 3 4" xfId="9935"/>
    <cellStyle name="40% - Accent3 2 2 4 3 4 2" xfId="20961"/>
    <cellStyle name="40% - Accent3 2 2 4 3 5" xfId="18624"/>
    <cellStyle name="40% - Accent3 2 2 4 4" xfId="1953"/>
    <cellStyle name="40% - Accent3 2 2 4 4 2" xfId="8430"/>
    <cellStyle name="40% - Accent3 2 2 4 4 2 2" xfId="11459"/>
    <cellStyle name="40% - Accent3 2 2 4 4 2 2 2" xfId="22167"/>
    <cellStyle name="40% - Accent3 2 2 4 4 2 3" xfId="20049"/>
    <cellStyle name="40% - Accent3 2 2 4 4 3" xfId="17528"/>
    <cellStyle name="40% - Accent3 2 2 4 4 3 2" xfId="23336"/>
    <cellStyle name="40% - Accent3 2 2 4 4 4" xfId="9607"/>
    <cellStyle name="40% - Accent3 2 2 4 4 4 2" xfId="20633"/>
    <cellStyle name="40% - Accent3 2 2 4 4 5" xfId="18880"/>
    <cellStyle name="40% - Accent3 2 2 4 5" xfId="1210"/>
    <cellStyle name="40% - Accent3 2 2 4 5 2" xfId="7838"/>
    <cellStyle name="40% - Accent3 2 2 4 5 2 2" xfId="16944"/>
    <cellStyle name="40% - Accent3 2 2 4 5 2 2 2" xfId="22752"/>
    <cellStyle name="40% - Accent3 2 2 4 5 2 3" xfId="19465"/>
    <cellStyle name="40% - Accent3 2 2 4 5 3" xfId="10820"/>
    <cellStyle name="40% - Accent3 2 2 4 5 3 2" xfId="21583"/>
    <cellStyle name="40% - Accent3 2 2 4 5 4" xfId="18296"/>
    <cellStyle name="40% - Accent3 2 2 4 6" xfId="3566"/>
    <cellStyle name="40% - Accent3 2 2 4 6 2" xfId="10600"/>
    <cellStyle name="40% - Accent3 2 2 4 6 2 2" xfId="21363"/>
    <cellStyle name="40% - Accent3 2 2 4 6 3" xfId="18076"/>
    <cellStyle name="40% - Accent3 2 2 4 7" xfId="7531"/>
    <cellStyle name="40% - Accent3 2 2 4 7 2" xfId="10207"/>
    <cellStyle name="40% - Accent3 2 2 4 7 2 2" xfId="21180"/>
    <cellStyle name="40% - Accent3 2 2 4 7 3" xfId="19245"/>
    <cellStyle name="40% - Accent3 2 2 4 8" xfId="16724"/>
    <cellStyle name="40% - Accent3 2 2 4 8 2" xfId="22532"/>
    <cellStyle name="40% - Accent3 2 2 4 9" xfId="9351"/>
    <cellStyle name="40% - Accent3 2 2 4 9 2" xfId="20377"/>
    <cellStyle name="40% - Accent3 2 2 5" xfId="530"/>
    <cellStyle name="40% - Accent3 2 2 5 10" xfId="17784"/>
    <cellStyle name="40% - Accent3 2 2 5 11" xfId="763"/>
    <cellStyle name="40% - Accent3 2 2 5 2" xfId="1493"/>
    <cellStyle name="40% - Accent3 2 2 5 2 2" xfId="2191"/>
    <cellStyle name="40% - Accent3 2 2 5 2 2 2" xfId="8668"/>
    <cellStyle name="40% - Accent3 2 2 5 2 2 2 2" xfId="17710"/>
    <cellStyle name="40% - Accent3 2 2 5 2 2 2 2 2" xfId="23518"/>
    <cellStyle name="40% - Accent3 2 2 5 2 2 2 3" xfId="20231"/>
    <cellStyle name="40% - Accent3 2 2 5 2 2 3" xfId="11641"/>
    <cellStyle name="40% - Accent3 2 2 5 2 2 3 2" xfId="22349"/>
    <cellStyle name="40% - Accent3 2 2 5 2 2 4" xfId="19062"/>
    <cellStyle name="40% - Accent3 2 2 5 2 3" xfId="8024"/>
    <cellStyle name="40% - Accent3 2 2 5 2 3 2" xfId="11037"/>
    <cellStyle name="40% - Accent3 2 2 5 2 3 2 2" xfId="21765"/>
    <cellStyle name="40% - Accent3 2 2 5 2 3 3" xfId="19647"/>
    <cellStyle name="40% - Accent3 2 2 5 2 4" xfId="17126"/>
    <cellStyle name="40% - Accent3 2 2 5 2 4 2" xfId="22934"/>
    <cellStyle name="40% - Accent3 2 2 5 2 5" xfId="9789"/>
    <cellStyle name="40% - Accent3 2 2 5 2 5 2" xfId="20815"/>
    <cellStyle name="40% - Accent3 2 2 5 2 6" xfId="18478"/>
    <cellStyle name="40% - Accent3 2 2 5 3" xfId="1675"/>
    <cellStyle name="40% - Accent3 2 2 5 3 2" xfId="8206"/>
    <cellStyle name="40% - Accent3 2 2 5 3 2 2" xfId="11219"/>
    <cellStyle name="40% - Accent3 2 2 5 3 2 2 2" xfId="21947"/>
    <cellStyle name="40% - Accent3 2 2 5 3 2 3" xfId="19829"/>
    <cellStyle name="40% - Accent3 2 2 5 3 3" xfId="17308"/>
    <cellStyle name="40% - Accent3 2 2 5 3 3 2" xfId="23116"/>
    <cellStyle name="40% - Accent3 2 2 5 3 4" xfId="9971"/>
    <cellStyle name="40% - Accent3 2 2 5 3 4 2" xfId="20997"/>
    <cellStyle name="40% - Accent3 2 2 5 3 5" xfId="18660"/>
    <cellStyle name="40% - Accent3 2 2 5 4" xfId="1823"/>
    <cellStyle name="40% - Accent3 2 2 5 4 2" xfId="8321"/>
    <cellStyle name="40% - Accent3 2 2 5 4 2 2" xfId="11343"/>
    <cellStyle name="40% - Accent3 2 2 5 4 2 2 2" xfId="22058"/>
    <cellStyle name="40% - Accent3 2 2 5 4 2 3" xfId="19940"/>
    <cellStyle name="40% - Accent3 2 2 5 4 3" xfId="17419"/>
    <cellStyle name="40% - Accent3 2 2 5 4 3 2" xfId="23227"/>
    <cellStyle name="40% - Accent3 2 2 5 4 4" xfId="9498"/>
    <cellStyle name="40% - Accent3 2 2 5 4 4 2" xfId="20524"/>
    <cellStyle name="40% - Accent3 2 2 5 4 5" xfId="18771"/>
    <cellStyle name="40% - Accent3 2 2 5 5" xfId="1094"/>
    <cellStyle name="40% - Accent3 2 2 5 5 2" xfId="7722"/>
    <cellStyle name="40% - Accent3 2 2 5 5 2 2" xfId="16835"/>
    <cellStyle name="40% - Accent3 2 2 5 5 2 2 2" xfId="22643"/>
    <cellStyle name="40% - Accent3 2 2 5 5 2 3" xfId="19356"/>
    <cellStyle name="40% - Accent3 2 2 5 5 3" xfId="10711"/>
    <cellStyle name="40% - Accent3 2 2 5 5 3 2" xfId="21474"/>
    <cellStyle name="40% - Accent3 2 2 5 5 4" xfId="18187"/>
    <cellStyle name="40% - Accent3 2 2 5 6" xfId="3423"/>
    <cellStyle name="40% - Accent3 2 2 5 6 2" xfId="10459"/>
    <cellStyle name="40% - Accent3 2 2 5 6 2 2" xfId="21254"/>
    <cellStyle name="40% - Accent3 2 2 5 6 3" xfId="17967"/>
    <cellStyle name="40% - Accent3 2 2 5 7" xfId="7422"/>
    <cellStyle name="40% - Accent3 2 2 5 7 2" xfId="10092"/>
    <cellStyle name="40% - Accent3 2 2 5 7 2 2" xfId="21071"/>
    <cellStyle name="40% - Accent3 2 2 5 7 3" xfId="19136"/>
    <cellStyle name="40% - Accent3 2 2 5 8" xfId="16615"/>
    <cellStyle name="40% - Accent3 2 2 5 8 2" xfId="22423"/>
    <cellStyle name="40% - Accent3 2 2 5 9" xfId="9387"/>
    <cellStyle name="40% - Accent3 2 2 5 9 2" xfId="20413"/>
    <cellStyle name="40% - Accent3 2 2 6" xfId="1287"/>
    <cellStyle name="40% - Accent3 2 2 6 2" xfId="2046"/>
    <cellStyle name="40% - Accent3 2 2 6 2 2" xfId="8523"/>
    <cellStyle name="40% - Accent3 2 2 6 2 2 2" xfId="17565"/>
    <cellStyle name="40% - Accent3 2 2 6 2 2 2 2" xfId="23373"/>
    <cellStyle name="40% - Accent3 2 2 6 2 2 3" xfId="20086"/>
    <cellStyle name="40% - Accent3 2 2 6 2 3" xfId="11496"/>
    <cellStyle name="40% - Accent3 2 2 6 2 3 2" xfId="22204"/>
    <cellStyle name="40% - Accent3 2 2 6 2 4" xfId="18917"/>
    <cellStyle name="40% - Accent3 2 2 6 3" xfId="7879"/>
    <cellStyle name="40% - Accent3 2 2 6 3 2" xfId="10877"/>
    <cellStyle name="40% - Accent3 2 2 6 3 2 2" xfId="21620"/>
    <cellStyle name="40% - Accent3 2 2 6 3 3" xfId="19502"/>
    <cellStyle name="40% - Accent3 2 2 6 4" xfId="16981"/>
    <cellStyle name="40% - Accent3 2 2 6 4 2" xfId="22789"/>
    <cellStyle name="40% - Accent3 2 2 6 5" xfId="9644"/>
    <cellStyle name="40% - Accent3 2 2 6 5 2" xfId="20670"/>
    <cellStyle name="40% - Accent3 2 2 6 6" xfId="18333"/>
    <cellStyle name="40% - Accent3 2 2 7" xfId="1530"/>
    <cellStyle name="40% - Accent3 2 2 7 2" xfId="8061"/>
    <cellStyle name="40% - Accent3 2 2 7 2 2" xfId="11074"/>
    <cellStyle name="40% - Accent3 2 2 7 2 2 2" xfId="21802"/>
    <cellStyle name="40% - Accent3 2 2 7 2 3" xfId="19684"/>
    <cellStyle name="40% - Accent3 2 2 7 3" xfId="17163"/>
    <cellStyle name="40% - Accent3 2 2 7 3 2" xfId="22971"/>
    <cellStyle name="40% - Accent3 2 2 7 4" xfId="9826"/>
    <cellStyle name="40% - Accent3 2 2 7 4 2" xfId="20852"/>
    <cellStyle name="40% - Accent3 2 2 7 5" xfId="18515"/>
    <cellStyle name="40% - Accent3 2 2 8" xfId="1716"/>
    <cellStyle name="40% - Accent3 2 2 8 2" xfId="8243"/>
    <cellStyle name="40% - Accent3 2 2 8 2 2" xfId="11258"/>
    <cellStyle name="40% - Accent3 2 2 8 2 2 2" xfId="21984"/>
    <cellStyle name="40% - Accent3 2 2 8 2 3" xfId="19866"/>
    <cellStyle name="40% - Accent3 2 2 8 3" xfId="17345"/>
    <cellStyle name="40% - Accent3 2 2 8 3 2" xfId="23153"/>
    <cellStyle name="40% - Accent3 2 2 8 4" xfId="9424"/>
    <cellStyle name="40% - Accent3 2 2 8 4 2" xfId="20450"/>
    <cellStyle name="40% - Accent3 2 2 8 5" xfId="18697"/>
    <cellStyle name="40% - Accent3 2 2 9" xfId="1010"/>
    <cellStyle name="40% - Accent3 2 2 9 2" xfId="7638"/>
    <cellStyle name="40% - Accent3 2 2 9 2 2" xfId="16761"/>
    <cellStyle name="40% - Accent3 2 2 9 2 2 2" xfId="22569"/>
    <cellStyle name="40% - Accent3 2 2 9 2 3" xfId="19282"/>
    <cellStyle name="40% - Accent3 2 2 9 3" xfId="10637"/>
    <cellStyle name="40% - Accent3 2 2 9 3 2" xfId="21400"/>
    <cellStyle name="40% - Accent3 2 2 9 4" xfId="18113"/>
    <cellStyle name="40% - Accent3 2 3" xfId="549"/>
    <cellStyle name="40% - Accent3 2 3 10" xfId="9261"/>
    <cellStyle name="40% - Accent3 2 3 10 2" xfId="20287"/>
    <cellStyle name="40% - Accent3 2 3 11" xfId="17803"/>
    <cellStyle name="40% - Accent3 2 3 12" xfId="811"/>
    <cellStyle name="40% - Accent3 2 3 2" xfId="1113"/>
    <cellStyle name="40% - Accent3 2 3 2 2" xfId="1842"/>
    <cellStyle name="40% - Accent3 2 3 2 2 2" xfId="8340"/>
    <cellStyle name="40% - Accent3 2 3 2 2 2 2" xfId="17438"/>
    <cellStyle name="40% - Accent3 2 3 2 2 2 2 2" xfId="23246"/>
    <cellStyle name="40% - Accent3 2 3 2 2 2 3" xfId="19959"/>
    <cellStyle name="40% - Accent3 2 3 2 2 3" xfId="11362"/>
    <cellStyle name="40% - Accent3 2 3 2 2 3 2" xfId="22077"/>
    <cellStyle name="40% - Accent3 2 3 2 2 4" xfId="18790"/>
    <cellStyle name="40% - Accent3 2 3 2 3" xfId="7741"/>
    <cellStyle name="40% - Accent3 2 3 2 3 2" xfId="10730"/>
    <cellStyle name="40% - Accent3 2 3 2 3 2 2" xfId="21493"/>
    <cellStyle name="40% - Accent3 2 3 2 3 3" xfId="19375"/>
    <cellStyle name="40% - Accent3 2 3 2 4" xfId="16854"/>
    <cellStyle name="40% - Accent3 2 3 2 4 2" xfId="22662"/>
    <cellStyle name="40% - Accent3 2 3 2 5" xfId="9517"/>
    <cellStyle name="40% - Accent3 2 3 2 5 2" xfId="20543"/>
    <cellStyle name="40% - Accent3 2 3 2 6" xfId="18206"/>
    <cellStyle name="40% - Accent3 2 3 3" xfId="1335"/>
    <cellStyle name="40% - Accent3 2 3 3 2" xfId="2065"/>
    <cellStyle name="40% - Accent3 2 3 3 2 2" xfId="8542"/>
    <cellStyle name="40% - Accent3 2 3 3 2 2 2" xfId="17584"/>
    <cellStyle name="40% - Accent3 2 3 3 2 2 2 2" xfId="23392"/>
    <cellStyle name="40% - Accent3 2 3 3 2 2 3" xfId="20105"/>
    <cellStyle name="40% - Accent3 2 3 3 2 3" xfId="11515"/>
    <cellStyle name="40% - Accent3 2 3 3 2 3 2" xfId="22223"/>
    <cellStyle name="40% - Accent3 2 3 3 2 4" xfId="18936"/>
    <cellStyle name="40% - Accent3 2 3 3 3" xfId="7898"/>
    <cellStyle name="40% - Accent3 2 3 3 3 2" xfId="10903"/>
    <cellStyle name="40% - Accent3 2 3 3 3 2 2" xfId="21639"/>
    <cellStyle name="40% - Accent3 2 3 3 3 3" xfId="19521"/>
    <cellStyle name="40% - Accent3 2 3 3 4" xfId="17000"/>
    <cellStyle name="40% - Accent3 2 3 3 4 2" xfId="22808"/>
    <cellStyle name="40% - Accent3 2 3 3 5" xfId="9663"/>
    <cellStyle name="40% - Accent3 2 3 3 5 2" xfId="20689"/>
    <cellStyle name="40% - Accent3 2 3 3 6" xfId="18352"/>
    <cellStyle name="40% - Accent3 2 3 4" xfId="1549"/>
    <cellStyle name="40% - Accent3 2 3 4 2" xfId="8080"/>
    <cellStyle name="40% - Accent3 2 3 4 2 2" xfId="11093"/>
    <cellStyle name="40% - Accent3 2 3 4 2 2 2" xfId="21821"/>
    <cellStyle name="40% - Accent3 2 3 4 2 3" xfId="19703"/>
    <cellStyle name="40% - Accent3 2 3 4 3" xfId="17182"/>
    <cellStyle name="40% - Accent3 2 3 4 3 2" xfId="22990"/>
    <cellStyle name="40% - Accent3 2 3 4 4" xfId="9845"/>
    <cellStyle name="40% - Accent3 2 3 4 4 2" xfId="20871"/>
    <cellStyle name="40% - Accent3 2 3 4 5" xfId="18534"/>
    <cellStyle name="40% - Accent3 2 3 5" xfId="1764"/>
    <cellStyle name="40% - Accent3 2 3 5 2" xfId="8262"/>
    <cellStyle name="40% - Accent3 2 3 5 2 2" xfId="11288"/>
    <cellStyle name="40% - Accent3 2 3 5 2 2 2" xfId="22003"/>
    <cellStyle name="40% - Accent3 2 3 5 2 3" xfId="19885"/>
    <cellStyle name="40% - Accent3 2 3 5 3" xfId="17364"/>
    <cellStyle name="40% - Accent3 2 3 5 3 2" xfId="23172"/>
    <cellStyle name="40% - Accent3 2 3 5 4" xfId="9443"/>
    <cellStyle name="40% - Accent3 2 3 5 4 2" xfId="20469"/>
    <cellStyle name="40% - Accent3 2 3 5 5" xfId="18716"/>
    <cellStyle name="40% - Accent3 2 3 6" xfId="1038"/>
    <cellStyle name="40% - Accent3 2 3 6 2" xfId="7666"/>
    <cellStyle name="40% - Accent3 2 3 6 2 2" xfId="16780"/>
    <cellStyle name="40% - Accent3 2 3 6 2 2 2" xfId="22588"/>
    <cellStyle name="40% - Accent3 2 3 6 2 3" xfId="19301"/>
    <cellStyle name="40% - Accent3 2 3 6 3" xfId="10656"/>
    <cellStyle name="40% - Accent3 2 3 6 3 2" xfId="21419"/>
    <cellStyle name="40% - Accent3 2 3 6 4" xfId="18132"/>
    <cellStyle name="40% - Accent3 2 3 7" xfId="3461"/>
    <cellStyle name="40% - Accent3 2 3 7 2" xfId="10496"/>
    <cellStyle name="40% - Accent3 2 3 7 2 2" xfId="21273"/>
    <cellStyle name="40% - Accent3 2 3 7 3" xfId="17986"/>
    <cellStyle name="40% - Accent3 2 3 8" xfId="7441"/>
    <cellStyle name="40% - Accent3 2 3 8 2" xfId="10111"/>
    <cellStyle name="40% - Accent3 2 3 8 2 2" xfId="21090"/>
    <cellStyle name="40% - Accent3 2 3 8 3" xfId="19155"/>
    <cellStyle name="40% - Accent3 2 3 9" xfId="16634"/>
    <cellStyle name="40% - Accent3 2 3 9 2" xfId="22442"/>
    <cellStyle name="40% - Accent3 2 4" xfId="589"/>
    <cellStyle name="40% - Accent3 2 4 10" xfId="17839"/>
    <cellStyle name="40% - Accent3 2 4 11" xfId="847"/>
    <cellStyle name="40% - Accent3 2 4 2" xfId="1375"/>
    <cellStyle name="40% - Accent3 2 4 2 2" xfId="2101"/>
    <cellStyle name="40% - Accent3 2 4 2 2 2" xfId="8578"/>
    <cellStyle name="40% - Accent3 2 4 2 2 2 2" xfId="17620"/>
    <cellStyle name="40% - Accent3 2 4 2 2 2 2 2" xfId="23428"/>
    <cellStyle name="40% - Accent3 2 4 2 2 2 3" xfId="20141"/>
    <cellStyle name="40% - Accent3 2 4 2 2 3" xfId="11551"/>
    <cellStyle name="40% - Accent3 2 4 2 2 3 2" xfId="22259"/>
    <cellStyle name="40% - Accent3 2 4 2 2 4" xfId="18972"/>
    <cellStyle name="40% - Accent3 2 4 2 3" xfId="7934"/>
    <cellStyle name="40% - Accent3 2 4 2 3 2" xfId="10939"/>
    <cellStyle name="40% - Accent3 2 4 2 3 2 2" xfId="21675"/>
    <cellStyle name="40% - Accent3 2 4 2 3 3" xfId="19557"/>
    <cellStyle name="40% - Accent3 2 4 2 4" xfId="17036"/>
    <cellStyle name="40% - Accent3 2 4 2 4 2" xfId="22844"/>
    <cellStyle name="40% - Accent3 2 4 2 5" xfId="9699"/>
    <cellStyle name="40% - Accent3 2 4 2 5 2" xfId="20725"/>
    <cellStyle name="40% - Accent3 2 4 2 6" xfId="18388"/>
    <cellStyle name="40% - Accent3 2 4 3" xfId="1585"/>
    <cellStyle name="40% - Accent3 2 4 3 2" xfId="8116"/>
    <cellStyle name="40% - Accent3 2 4 3 2 2" xfId="11129"/>
    <cellStyle name="40% - Accent3 2 4 3 2 2 2" xfId="21857"/>
    <cellStyle name="40% - Accent3 2 4 3 2 3" xfId="19739"/>
    <cellStyle name="40% - Accent3 2 4 3 3" xfId="17218"/>
    <cellStyle name="40% - Accent3 2 4 3 3 2" xfId="23026"/>
    <cellStyle name="40% - Accent3 2 4 3 4" xfId="9881"/>
    <cellStyle name="40% - Accent3 2 4 3 4 2" xfId="20907"/>
    <cellStyle name="40% - Accent3 2 4 3 5" xfId="18570"/>
    <cellStyle name="40% - Accent3 2 4 4" xfId="1880"/>
    <cellStyle name="40% - Accent3 2 4 4 2" xfId="8376"/>
    <cellStyle name="40% - Accent3 2 4 4 2 2" xfId="11398"/>
    <cellStyle name="40% - Accent3 2 4 4 2 2 2" xfId="22113"/>
    <cellStyle name="40% - Accent3 2 4 4 2 3" xfId="19995"/>
    <cellStyle name="40% - Accent3 2 4 4 3" xfId="17474"/>
    <cellStyle name="40% - Accent3 2 4 4 3 2" xfId="23282"/>
    <cellStyle name="40% - Accent3 2 4 4 4" xfId="9553"/>
    <cellStyle name="40% - Accent3 2 4 4 4 2" xfId="20579"/>
    <cellStyle name="40% - Accent3 2 4 4 5" xfId="18826"/>
    <cellStyle name="40% - Accent3 2 4 5" xfId="1150"/>
    <cellStyle name="40% - Accent3 2 4 5 2" xfId="7778"/>
    <cellStyle name="40% - Accent3 2 4 5 2 2" xfId="16890"/>
    <cellStyle name="40% - Accent3 2 4 5 2 2 2" xfId="22698"/>
    <cellStyle name="40% - Accent3 2 4 5 2 3" xfId="19411"/>
    <cellStyle name="40% - Accent3 2 4 5 3" xfId="10766"/>
    <cellStyle name="40% - Accent3 2 4 5 3 2" xfId="21529"/>
    <cellStyle name="40% - Accent3 2 4 5 4" xfId="18242"/>
    <cellStyle name="40% - Accent3 2 4 6" xfId="3500"/>
    <cellStyle name="40% - Accent3 2 4 6 2" xfId="10535"/>
    <cellStyle name="40% - Accent3 2 4 6 2 2" xfId="21309"/>
    <cellStyle name="40% - Accent3 2 4 6 3" xfId="18022"/>
    <cellStyle name="40% - Accent3 2 4 7" xfId="7477"/>
    <cellStyle name="40% - Accent3 2 4 7 2" xfId="10147"/>
    <cellStyle name="40% - Accent3 2 4 7 2 2" xfId="21126"/>
    <cellStyle name="40% - Accent3 2 4 7 3" xfId="19191"/>
    <cellStyle name="40% - Accent3 2 4 8" xfId="16670"/>
    <cellStyle name="40% - Accent3 2 4 8 2" xfId="22478"/>
    <cellStyle name="40% - Accent3 2 4 9" xfId="9297"/>
    <cellStyle name="40% - Accent3 2 4 9 2" xfId="20323"/>
    <cellStyle name="40% - Accent3 2 5" xfId="643"/>
    <cellStyle name="40% - Accent3 2 5 10" xfId="17875"/>
    <cellStyle name="40% - Accent3 2 5 11" xfId="884"/>
    <cellStyle name="40% - Accent3 2 5 2" xfId="1429"/>
    <cellStyle name="40% - Accent3 2 5 2 2" xfId="2137"/>
    <cellStyle name="40% - Accent3 2 5 2 2 2" xfId="8614"/>
    <cellStyle name="40% - Accent3 2 5 2 2 2 2" xfId="17656"/>
    <cellStyle name="40% - Accent3 2 5 2 2 2 2 2" xfId="23464"/>
    <cellStyle name="40% - Accent3 2 5 2 2 2 3" xfId="20177"/>
    <cellStyle name="40% - Accent3 2 5 2 2 3" xfId="11587"/>
    <cellStyle name="40% - Accent3 2 5 2 2 3 2" xfId="22295"/>
    <cellStyle name="40% - Accent3 2 5 2 2 4" xfId="19008"/>
    <cellStyle name="40% - Accent3 2 5 2 3" xfId="7970"/>
    <cellStyle name="40% - Accent3 2 5 2 3 2" xfId="10981"/>
    <cellStyle name="40% - Accent3 2 5 2 3 2 2" xfId="21711"/>
    <cellStyle name="40% - Accent3 2 5 2 3 3" xfId="19593"/>
    <cellStyle name="40% - Accent3 2 5 2 4" xfId="17072"/>
    <cellStyle name="40% - Accent3 2 5 2 4 2" xfId="22880"/>
    <cellStyle name="40% - Accent3 2 5 2 5" xfId="9735"/>
    <cellStyle name="40% - Accent3 2 5 2 5 2" xfId="20761"/>
    <cellStyle name="40% - Accent3 2 5 2 6" xfId="18424"/>
    <cellStyle name="40% - Accent3 2 5 3" xfId="1621"/>
    <cellStyle name="40% - Accent3 2 5 3 2" xfId="8152"/>
    <cellStyle name="40% - Accent3 2 5 3 2 2" xfId="11165"/>
    <cellStyle name="40% - Accent3 2 5 3 2 2 2" xfId="21893"/>
    <cellStyle name="40% - Accent3 2 5 3 2 3" xfId="19775"/>
    <cellStyle name="40% - Accent3 2 5 3 3" xfId="17254"/>
    <cellStyle name="40% - Accent3 2 5 3 3 2" xfId="23062"/>
    <cellStyle name="40% - Accent3 2 5 3 4" xfId="9917"/>
    <cellStyle name="40% - Accent3 2 5 3 4 2" xfId="20943"/>
    <cellStyle name="40% - Accent3 2 5 3 5" xfId="18606"/>
    <cellStyle name="40% - Accent3 2 5 4" xfId="1930"/>
    <cellStyle name="40% - Accent3 2 5 4 2" xfId="8412"/>
    <cellStyle name="40% - Accent3 2 5 4 2 2" xfId="11439"/>
    <cellStyle name="40% - Accent3 2 5 4 2 2 2" xfId="22149"/>
    <cellStyle name="40% - Accent3 2 5 4 2 3" xfId="20031"/>
    <cellStyle name="40% - Accent3 2 5 4 3" xfId="17510"/>
    <cellStyle name="40% - Accent3 2 5 4 3 2" xfId="23318"/>
    <cellStyle name="40% - Accent3 2 5 4 4" xfId="9589"/>
    <cellStyle name="40% - Accent3 2 5 4 4 2" xfId="20615"/>
    <cellStyle name="40% - Accent3 2 5 4 5" xfId="18862"/>
    <cellStyle name="40% - Accent3 2 5 5" xfId="1190"/>
    <cellStyle name="40% - Accent3 2 5 5 2" xfId="7818"/>
    <cellStyle name="40% - Accent3 2 5 5 2 2" xfId="16926"/>
    <cellStyle name="40% - Accent3 2 5 5 2 2 2" xfId="22734"/>
    <cellStyle name="40% - Accent3 2 5 5 2 3" xfId="19447"/>
    <cellStyle name="40% - Accent3 2 5 5 3" xfId="10802"/>
    <cellStyle name="40% - Accent3 2 5 5 3 2" xfId="21565"/>
    <cellStyle name="40% - Accent3 2 5 5 4" xfId="18278"/>
    <cellStyle name="40% - Accent3 2 5 6" xfId="3545"/>
    <cellStyle name="40% - Accent3 2 5 6 2" xfId="10579"/>
    <cellStyle name="40% - Accent3 2 5 6 2 2" xfId="21345"/>
    <cellStyle name="40% - Accent3 2 5 6 3" xfId="18058"/>
    <cellStyle name="40% - Accent3 2 5 7" xfId="7513"/>
    <cellStyle name="40% - Accent3 2 5 7 2" xfId="10188"/>
    <cellStyle name="40% - Accent3 2 5 7 2 2" xfId="21162"/>
    <cellStyle name="40% - Accent3 2 5 7 3" xfId="19227"/>
    <cellStyle name="40% - Accent3 2 5 8" xfId="16706"/>
    <cellStyle name="40% - Accent3 2 5 8 2" xfId="22514"/>
    <cellStyle name="40% - Accent3 2 5 9" xfId="9333"/>
    <cellStyle name="40% - Accent3 2 5 9 2" xfId="20359"/>
    <cellStyle name="40% - Accent3 2 6" xfId="512"/>
    <cellStyle name="40% - Accent3 2 6 10" xfId="17766"/>
    <cellStyle name="40% - Accent3 2 6 11" xfId="740"/>
    <cellStyle name="40% - Accent3 2 6 2" xfId="1470"/>
    <cellStyle name="40% - Accent3 2 6 2 2" xfId="2173"/>
    <cellStyle name="40% - Accent3 2 6 2 2 2" xfId="8650"/>
    <cellStyle name="40% - Accent3 2 6 2 2 2 2" xfId="17692"/>
    <cellStyle name="40% - Accent3 2 6 2 2 2 2 2" xfId="23500"/>
    <cellStyle name="40% - Accent3 2 6 2 2 2 3" xfId="20213"/>
    <cellStyle name="40% - Accent3 2 6 2 2 3" xfId="11623"/>
    <cellStyle name="40% - Accent3 2 6 2 2 3 2" xfId="22331"/>
    <cellStyle name="40% - Accent3 2 6 2 2 4" xfId="19044"/>
    <cellStyle name="40% - Accent3 2 6 2 3" xfId="8006"/>
    <cellStyle name="40% - Accent3 2 6 2 3 2" xfId="11018"/>
    <cellStyle name="40% - Accent3 2 6 2 3 2 2" xfId="21747"/>
    <cellStyle name="40% - Accent3 2 6 2 3 3" xfId="19629"/>
    <cellStyle name="40% - Accent3 2 6 2 4" xfId="17108"/>
    <cellStyle name="40% - Accent3 2 6 2 4 2" xfId="22916"/>
    <cellStyle name="40% - Accent3 2 6 2 5" xfId="9771"/>
    <cellStyle name="40% - Accent3 2 6 2 5 2" xfId="20797"/>
    <cellStyle name="40% - Accent3 2 6 2 6" xfId="18460"/>
    <cellStyle name="40% - Accent3 2 6 3" xfId="1657"/>
    <cellStyle name="40% - Accent3 2 6 3 2" xfId="8188"/>
    <cellStyle name="40% - Accent3 2 6 3 2 2" xfId="11201"/>
    <cellStyle name="40% - Accent3 2 6 3 2 2 2" xfId="21929"/>
    <cellStyle name="40% - Accent3 2 6 3 2 3" xfId="19811"/>
    <cellStyle name="40% - Accent3 2 6 3 3" xfId="17290"/>
    <cellStyle name="40% - Accent3 2 6 3 3 2" xfId="23098"/>
    <cellStyle name="40% - Accent3 2 6 3 4" xfId="9953"/>
    <cellStyle name="40% - Accent3 2 6 3 4 2" xfId="20979"/>
    <cellStyle name="40% - Accent3 2 6 3 5" xfId="18642"/>
    <cellStyle name="40% - Accent3 2 6 4" xfId="1801"/>
    <cellStyle name="40% - Accent3 2 6 4 2" xfId="8299"/>
    <cellStyle name="40% - Accent3 2 6 4 2 2" xfId="11325"/>
    <cellStyle name="40% - Accent3 2 6 4 2 2 2" xfId="22040"/>
    <cellStyle name="40% - Accent3 2 6 4 2 3" xfId="19922"/>
    <cellStyle name="40% - Accent3 2 6 4 3" xfId="17401"/>
    <cellStyle name="40% - Accent3 2 6 4 3 2" xfId="23209"/>
    <cellStyle name="40% - Accent3 2 6 4 4" xfId="9480"/>
    <cellStyle name="40% - Accent3 2 6 4 4 2" xfId="20506"/>
    <cellStyle name="40% - Accent3 2 6 4 5" xfId="18753"/>
    <cellStyle name="40% - Accent3 2 6 5" xfId="1075"/>
    <cellStyle name="40% - Accent3 2 6 5 2" xfId="7703"/>
    <cellStyle name="40% - Accent3 2 6 5 2 2" xfId="16817"/>
    <cellStyle name="40% - Accent3 2 6 5 2 2 2" xfId="22625"/>
    <cellStyle name="40% - Accent3 2 6 5 2 3" xfId="19338"/>
    <cellStyle name="40% - Accent3 2 6 5 3" xfId="10693"/>
    <cellStyle name="40% - Accent3 2 6 5 3 2" xfId="21456"/>
    <cellStyle name="40% - Accent3 2 6 5 4" xfId="18169"/>
    <cellStyle name="40% - Accent3 2 6 6" xfId="3402"/>
    <cellStyle name="40% - Accent3 2 6 6 2" xfId="10438"/>
    <cellStyle name="40% - Accent3 2 6 6 2 2" xfId="21236"/>
    <cellStyle name="40% - Accent3 2 6 6 3" xfId="17949"/>
    <cellStyle name="40% - Accent3 2 6 7" xfId="7404"/>
    <cellStyle name="40% - Accent3 2 6 7 2" xfId="10070"/>
    <cellStyle name="40% - Accent3 2 6 7 2 2" xfId="21053"/>
    <cellStyle name="40% - Accent3 2 6 7 3" xfId="19118"/>
    <cellStyle name="40% - Accent3 2 6 8" xfId="16597"/>
    <cellStyle name="40% - Accent3 2 6 8 2" xfId="22405"/>
    <cellStyle name="40% - Accent3 2 6 9" xfId="9369"/>
    <cellStyle name="40% - Accent3 2 6 9 2" xfId="20395"/>
    <cellStyle name="40% - Accent3 2 7" xfId="1264"/>
    <cellStyle name="40% - Accent3 2 7 2" xfId="2028"/>
    <cellStyle name="40% - Accent3 2 7 2 2" xfId="8505"/>
    <cellStyle name="40% - Accent3 2 7 2 2 2" xfId="17547"/>
    <cellStyle name="40% - Accent3 2 7 2 2 2 2" xfId="23355"/>
    <cellStyle name="40% - Accent3 2 7 2 2 3" xfId="20068"/>
    <cellStyle name="40% - Accent3 2 7 2 3" xfId="11478"/>
    <cellStyle name="40% - Accent3 2 7 2 3 2" xfId="22186"/>
    <cellStyle name="40% - Accent3 2 7 2 4" xfId="18899"/>
    <cellStyle name="40% - Accent3 2 7 3" xfId="7861"/>
    <cellStyle name="40% - Accent3 2 7 3 2" xfId="10858"/>
    <cellStyle name="40% - Accent3 2 7 3 2 2" xfId="21602"/>
    <cellStyle name="40% - Accent3 2 7 3 3" xfId="19484"/>
    <cellStyle name="40% - Accent3 2 7 4" xfId="16963"/>
    <cellStyle name="40% - Accent3 2 7 4 2" xfId="22771"/>
    <cellStyle name="40% - Accent3 2 7 5" xfId="9626"/>
    <cellStyle name="40% - Accent3 2 7 5 2" xfId="20652"/>
    <cellStyle name="40% - Accent3 2 7 6" xfId="18315"/>
    <cellStyle name="40% - Accent3 2 8" xfId="1512"/>
    <cellStyle name="40% - Accent3 2 8 2" xfId="8043"/>
    <cellStyle name="40% - Accent3 2 8 2 2" xfId="11056"/>
    <cellStyle name="40% - Accent3 2 8 2 2 2" xfId="21784"/>
    <cellStyle name="40% - Accent3 2 8 2 3" xfId="19666"/>
    <cellStyle name="40% - Accent3 2 8 3" xfId="17145"/>
    <cellStyle name="40% - Accent3 2 8 3 2" xfId="22953"/>
    <cellStyle name="40% - Accent3 2 8 4" xfId="9808"/>
    <cellStyle name="40% - Accent3 2 8 4 2" xfId="20834"/>
    <cellStyle name="40% - Accent3 2 8 5" xfId="18497"/>
    <cellStyle name="40% - Accent3 2 9" xfId="1698"/>
    <cellStyle name="40% - Accent3 2 9 2" xfId="8225"/>
    <cellStyle name="40% - Accent3 2 9 2 2" xfId="11240"/>
    <cellStyle name="40% - Accent3 2 9 2 2 2" xfId="21966"/>
    <cellStyle name="40% - Accent3 2 9 2 3" xfId="19848"/>
    <cellStyle name="40% - Accent3 2 9 3" xfId="17327"/>
    <cellStyle name="40% - Accent3 2 9 3 2" xfId="23135"/>
    <cellStyle name="40% - Accent3 2 9 4" xfId="9406"/>
    <cellStyle name="40% - Accent3 2 9 4 2" xfId="20432"/>
    <cellStyle name="40% - Accent3 2 9 5" xfId="18679"/>
    <cellStyle name="40% - Accent3 3" xfId="212"/>
    <cellStyle name="40% - Accent4 2" xfId="213"/>
    <cellStyle name="40% - Accent4 2 10" xfId="934"/>
    <cellStyle name="40% - Accent4 2 10 2" xfId="7562"/>
    <cellStyle name="40% - Accent4 2 10 2 2" xfId="16744"/>
    <cellStyle name="40% - Accent4 2 10 2 2 2" xfId="22552"/>
    <cellStyle name="40% - Accent4 2 10 2 3" xfId="19265"/>
    <cellStyle name="40% - Accent4 2 10 3" xfId="10620"/>
    <cellStyle name="40% - Accent4 2 10 3 2" xfId="21383"/>
    <cellStyle name="40% - Accent4 2 10 4" xfId="18096"/>
    <cellStyle name="40% - Accent4 2 11" xfId="3211"/>
    <cellStyle name="40% - Accent4 2 11 2" xfId="10260"/>
    <cellStyle name="40% - Accent4 2 11 2 2" xfId="21200"/>
    <cellStyle name="40% - Accent4 2 11 3" xfId="17913"/>
    <cellStyle name="40% - Accent4 2 12" xfId="7368"/>
    <cellStyle name="40% - Accent4 2 12 2" xfId="10002"/>
    <cellStyle name="40% - Accent4 2 12 2 2" xfId="21017"/>
    <cellStyle name="40% - Accent4 2 12 3" xfId="19082"/>
    <cellStyle name="40% - Accent4 2 13" xfId="16561"/>
    <cellStyle name="40% - Accent4 2 13 2" xfId="22369"/>
    <cellStyle name="40% - Accent4 2 14" xfId="9225"/>
    <cellStyle name="40% - Accent4 2 14 2" xfId="20251"/>
    <cellStyle name="40% - Accent4 2 15" xfId="17730"/>
    <cellStyle name="40% - Accent4 2 16" xfId="695"/>
    <cellStyle name="40% - Accent4 2 2" xfId="465"/>
    <cellStyle name="40% - Accent4 2 2 10" xfId="3369"/>
    <cellStyle name="40% - Accent4 2 2 10 2" xfId="10405"/>
    <cellStyle name="40% - Accent4 2 2 10 2 2" xfId="21218"/>
    <cellStyle name="40% - Accent4 2 2 10 3" xfId="17931"/>
    <cellStyle name="40% - Accent4 2 2 11" xfId="7386"/>
    <cellStyle name="40% - Accent4 2 2 11 2" xfId="10045"/>
    <cellStyle name="40% - Accent4 2 2 11 2 2" xfId="21035"/>
    <cellStyle name="40% - Accent4 2 2 11 3" xfId="19100"/>
    <cellStyle name="40% - Accent4 2 2 12" xfId="16579"/>
    <cellStyle name="40% - Accent4 2 2 12 2" xfId="22387"/>
    <cellStyle name="40% - Accent4 2 2 13" xfId="9243"/>
    <cellStyle name="40% - Accent4 2 2 13 2" xfId="20269"/>
    <cellStyle name="40% - Accent4 2 2 14" xfId="17748"/>
    <cellStyle name="40% - Accent4 2 2 15" xfId="715"/>
    <cellStyle name="40% - Accent4 2 2 2" xfId="568"/>
    <cellStyle name="40% - Accent4 2 2 2 10" xfId="9280"/>
    <cellStyle name="40% - Accent4 2 2 2 10 2" xfId="20306"/>
    <cellStyle name="40% - Accent4 2 2 2 11" xfId="17822"/>
    <cellStyle name="40% - Accent4 2 2 2 12" xfId="830"/>
    <cellStyle name="40% - Accent4 2 2 2 2" xfId="1132"/>
    <cellStyle name="40% - Accent4 2 2 2 2 2" xfId="1861"/>
    <cellStyle name="40% - Accent4 2 2 2 2 2 2" xfId="8359"/>
    <cellStyle name="40% - Accent4 2 2 2 2 2 2 2" xfId="17457"/>
    <cellStyle name="40% - Accent4 2 2 2 2 2 2 2 2" xfId="23265"/>
    <cellStyle name="40% - Accent4 2 2 2 2 2 2 3" xfId="19978"/>
    <cellStyle name="40% - Accent4 2 2 2 2 2 3" xfId="11381"/>
    <cellStyle name="40% - Accent4 2 2 2 2 2 3 2" xfId="22096"/>
    <cellStyle name="40% - Accent4 2 2 2 2 2 4" xfId="18809"/>
    <cellStyle name="40% - Accent4 2 2 2 2 3" xfId="7760"/>
    <cellStyle name="40% - Accent4 2 2 2 2 3 2" xfId="10749"/>
    <cellStyle name="40% - Accent4 2 2 2 2 3 2 2" xfId="21512"/>
    <cellStyle name="40% - Accent4 2 2 2 2 3 3" xfId="19394"/>
    <cellStyle name="40% - Accent4 2 2 2 2 4" xfId="16873"/>
    <cellStyle name="40% - Accent4 2 2 2 2 4 2" xfId="22681"/>
    <cellStyle name="40% - Accent4 2 2 2 2 5" xfId="9536"/>
    <cellStyle name="40% - Accent4 2 2 2 2 5 2" xfId="20562"/>
    <cellStyle name="40% - Accent4 2 2 2 2 6" xfId="18225"/>
    <cellStyle name="40% - Accent4 2 2 2 3" xfId="1354"/>
    <cellStyle name="40% - Accent4 2 2 2 3 2" xfId="2084"/>
    <cellStyle name="40% - Accent4 2 2 2 3 2 2" xfId="8561"/>
    <cellStyle name="40% - Accent4 2 2 2 3 2 2 2" xfId="17603"/>
    <cellStyle name="40% - Accent4 2 2 2 3 2 2 2 2" xfId="23411"/>
    <cellStyle name="40% - Accent4 2 2 2 3 2 2 3" xfId="20124"/>
    <cellStyle name="40% - Accent4 2 2 2 3 2 3" xfId="11534"/>
    <cellStyle name="40% - Accent4 2 2 2 3 2 3 2" xfId="22242"/>
    <cellStyle name="40% - Accent4 2 2 2 3 2 4" xfId="18955"/>
    <cellStyle name="40% - Accent4 2 2 2 3 3" xfId="7917"/>
    <cellStyle name="40% - Accent4 2 2 2 3 3 2" xfId="10922"/>
    <cellStyle name="40% - Accent4 2 2 2 3 3 2 2" xfId="21658"/>
    <cellStyle name="40% - Accent4 2 2 2 3 3 3" xfId="19540"/>
    <cellStyle name="40% - Accent4 2 2 2 3 4" xfId="17019"/>
    <cellStyle name="40% - Accent4 2 2 2 3 4 2" xfId="22827"/>
    <cellStyle name="40% - Accent4 2 2 2 3 5" xfId="9682"/>
    <cellStyle name="40% - Accent4 2 2 2 3 5 2" xfId="20708"/>
    <cellStyle name="40% - Accent4 2 2 2 3 6" xfId="18371"/>
    <cellStyle name="40% - Accent4 2 2 2 4" xfId="1568"/>
    <cellStyle name="40% - Accent4 2 2 2 4 2" xfId="8099"/>
    <cellStyle name="40% - Accent4 2 2 2 4 2 2" xfId="11112"/>
    <cellStyle name="40% - Accent4 2 2 2 4 2 2 2" xfId="21840"/>
    <cellStyle name="40% - Accent4 2 2 2 4 2 3" xfId="19722"/>
    <cellStyle name="40% - Accent4 2 2 2 4 3" xfId="17201"/>
    <cellStyle name="40% - Accent4 2 2 2 4 3 2" xfId="23009"/>
    <cellStyle name="40% - Accent4 2 2 2 4 4" xfId="9864"/>
    <cellStyle name="40% - Accent4 2 2 2 4 4 2" xfId="20890"/>
    <cellStyle name="40% - Accent4 2 2 2 4 5" xfId="18553"/>
    <cellStyle name="40% - Accent4 2 2 2 5" xfId="1783"/>
    <cellStyle name="40% - Accent4 2 2 2 5 2" xfId="8281"/>
    <cellStyle name="40% - Accent4 2 2 2 5 2 2" xfId="11307"/>
    <cellStyle name="40% - Accent4 2 2 2 5 2 2 2" xfId="22022"/>
    <cellStyle name="40% - Accent4 2 2 2 5 2 3" xfId="19904"/>
    <cellStyle name="40% - Accent4 2 2 2 5 3" xfId="17383"/>
    <cellStyle name="40% - Accent4 2 2 2 5 3 2" xfId="23191"/>
    <cellStyle name="40% - Accent4 2 2 2 5 4" xfId="9462"/>
    <cellStyle name="40% - Accent4 2 2 2 5 4 2" xfId="20488"/>
    <cellStyle name="40% - Accent4 2 2 2 5 5" xfId="18735"/>
    <cellStyle name="40% - Accent4 2 2 2 6" xfId="1057"/>
    <cellStyle name="40% - Accent4 2 2 2 6 2" xfId="7685"/>
    <cellStyle name="40% - Accent4 2 2 2 6 2 2" xfId="16799"/>
    <cellStyle name="40% - Accent4 2 2 2 6 2 2 2" xfId="22607"/>
    <cellStyle name="40% - Accent4 2 2 2 6 2 3" xfId="19320"/>
    <cellStyle name="40% - Accent4 2 2 2 6 3" xfId="10675"/>
    <cellStyle name="40% - Accent4 2 2 2 6 3 2" xfId="21438"/>
    <cellStyle name="40% - Accent4 2 2 2 6 4" xfId="18151"/>
    <cellStyle name="40% - Accent4 2 2 2 7" xfId="3480"/>
    <cellStyle name="40% - Accent4 2 2 2 7 2" xfId="10515"/>
    <cellStyle name="40% - Accent4 2 2 2 7 2 2" xfId="21292"/>
    <cellStyle name="40% - Accent4 2 2 2 7 3" xfId="18005"/>
    <cellStyle name="40% - Accent4 2 2 2 8" xfId="7460"/>
    <cellStyle name="40% - Accent4 2 2 2 8 2" xfId="10130"/>
    <cellStyle name="40% - Accent4 2 2 2 8 2 2" xfId="21109"/>
    <cellStyle name="40% - Accent4 2 2 2 8 3" xfId="19174"/>
    <cellStyle name="40% - Accent4 2 2 2 9" xfId="16653"/>
    <cellStyle name="40% - Accent4 2 2 2 9 2" xfId="22461"/>
    <cellStyle name="40% - Accent4 2 2 3" xfId="626"/>
    <cellStyle name="40% - Accent4 2 2 3 10" xfId="17858"/>
    <cellStyle name="40% - Accent4 2 2 3 11" xfId="867"/>
    <cellStyle name="40% - Accent4 2 2 3 2" xfId="1412"/>
    <cellStyle name="40% - Accent4 2 2 3 2 2" xfId="2120"/>
    <cellStyle name="40% - Accent4 2 2 3 2 2 2" xfId="8597"/>
    <cellStyle name="40% - Accent4 2 2 3 2 2 2 2" xfId="17639"/>
    <cellStyle name="40% - Accent4 2 2 3 2 2 2 2 2" xfId="23447"/>
    <cellStyle name="40% - Accent4 2 2 3 2 2 2 3" xfId="20160"/>
    <cellStyle name="40% - Accent4 2 2 3 2 2 3" xfId="11570"/>
    <cellStyle name="40% - Accent4 2 2 3 2 2 3 2" xfId="22278"/>
    <cellStyle name="40% - Accent4 2 2 3 2 2 4" xfId="18991"/>
    <cellStyle name="40% - Accent4 2 2 3 2 3" xfId="7953"/>
    <cellStyle name="40% - Accent4 2 2 3 2 3 2" xfId="10964"/>
    <cellStyle name="40% - Accent4 2 2 3 2 3 2 2" xfId="21694"/>
    <cellStyle name="40% - Accent4 2 2 3 2 3 3" xfId="19576"/>
    <cellStyle name="40% - Accent4 2 2 3 2 4" xfId="17055"/>
    <cellStyle name="40% - Accent4 2 2 3 2 4 2" xfId="22863"/>
    <cellStyle name="40% - Accent4 2 2 3 2 5" xfId="9718"/>
    <cellStyle name="40% - Accent4 2 2 3 2 5 2" xfId="20744"/>
    <cellStyle name="40% - Accent4 2 2 3 2 6" xfId="18407"/>
    <cellStyle name="40% - Accent4 2 2 3 3" xfId="1604"/>
    <cellStyle name="40% - Accent4 2 2 3 3 2" xfId="8135"/>
    <cellStyle name="40% - Accent4 2 2 3 3 2 2" xfId="11148"/>
    <cellStyle name="40% - Accent4 2 2 3 3 2 2 2" xfId="21876"/>
    <cellStyle name="40% - Accent4 2 2 3 3 2 3" xfId="19758"/>
    <cellStyle name="40% - Accent4 2 2 3 3 3" xfId="17237"/>
    <cellStyle name="40% - Accent4 2 2 3 3 3 2" xfId="23045"/>
    <cellStyle name="40% - Accent4 2 2 3 3 4" xfId="9900"/>
    <cellStyle name="40% - Accent4 2 2 3 3 4 2" xfId="20926"/>
    <cellStyle name="40% - Accent4 2 2 3 3 5" xfId="18589"/>
    <cellStyle name="40% - Accent4 2 2 3 4" xfId="1913"/>
    <cellStyle name="40% - Accent4 2 2 3 4 2" xfId="8395"/>
    <cellStyle name="40% - Accent4 2 2 3 4 2 2" xfId="11422"/>
    <cellStyle name="40% - Accent4 2 2 3 4 2 2 2" xfId="22132"/>
    <cellStyle name="40% - Accent4 2 2 3 4 2 3" xfId="20014"/>
    <cellStyle name="40% - Accent4 2 2 3 4 3" xfId="17493"/>
    <cellStyle name="40% - Accent4 2 2 3 4 3 2" xfId="23301"/>
    <cellStyle name="40% - Accent4 2 2 3 4 4" xfId="9572"/>
    <cellStyle name="40% - Accent4 2 2 3 4 4 2" xfId="20598"/>
    <cellStyle name="40% - Accent4 2 2 3 4 5" xfId="18845"/>
    <cellStyle name="40% - Accent4 2 2 3 5" xfId="1173"/>
    <cellStyle name="40% - Accent4 2 2 3 5 2" xfId="7801"/>
    <cellStyle name="40% - Accent4 2 2 3 5 2 2" xfId="16909"/>
    <cellStyle name="40% - Accent4 2 2 3 5 2 2 2" xfId="22717"/>
    <cellStyle name="40% - Accent4 2 2 3 5 2 3" xfId="19430"/>
    <cellStyle name="40% - Accent4 2 2 3 5 3" xfId="10785"/>
    <cellStyle name="40% - Accent4 2 2 3 5 3 2" xfId="21548"/>
    <cellStyle name="40% - Accent4 2 2 3 5 4" xfId="18261"/>
    <cellStyle name="40% - Accent4 2 2 3 6" xfId="3528"/>
    <cellStyle name="40% - Accent4 2 2 3 6 2" xfId="10562"/>
    <cellStyle name="40% - Accent4 2 2 3 6 2 2" xfId="21328"/>
    <cellStyle name="40% - Accent4 2 2 3 6 3" xfId="18041"/>
    <cellStyle name="40% - Accent4 2 2 3 7" xfId="7496"/>
    <cellStyle name="40% - Accent4 2 2 3 7 2" xfId="10171"/>
    <cellStyle name="40% - Accent4 2 2 3 7 2 2" xfId="21145"/>
    <cellStyle name="40% - Accent4 2 2 3 7 3" xfId="19210"/>
    <cellStyle name="40% - Accent4 2 2 3 8" xfId="16689"/>
    <cellStyle name="40% - Accent4 2 2 3 8 2" xfId="22497"/>
    <cellStyle name="40% - Accent4 2 2 3 9" xfId="9316"/>
    <cellStyle name="40% - Accent4 2 2 3 9 2" xfId="20342"/>
    <cellStyle name="40% - Accent4 2 2 4" xfId="667"/>
    <cellStyle name="40% - Accent4 2 2 4 10" xfId="17894"/>
    <cellStyle name="40% - Accent4 2 2 4 11" xfId="903"/>
    <cellStyle name="40% - Accent4 2 2 4 2" xfId="1453"/>
    <cellStyle name="40% - Accent4 2 2 4 2 2" xfId="2156"/>
    <cellStyle name="40% - Accent4 2 2 4 2 2 2" xfId="8633"/>
    <cellStyle name="40% - Accent4 2 2 4 2 2 2 2" xfId="17675"/>
    <cellStyle name="40% - Accent4 2 2 4 2 2 2 2 2" xfId="23483"/>
    <cellStyle name="40% - Accent4 2 2 4 2 2 2 3" xfId="20196"/>
    <cellStyle name="40% - Accent4 2 2 4 2 2 3" xfId="11606"/>
    <cellStyle name="40% - Accent4 2 2 4 2 2 3 2" xfId="22314"/>
    <cellStyle name="40% - Accent4 2 2 4 2 2 4" xfId="19027"/>
    <cellStyle name="40% - Accent4 2 2 4 2 3" xfId="7989"/>
    <cellStyle name="40% - Accent4 2 2 4 2 3 2" xfId="11001"/>
    <cellStyle name="40% - Accent4 2 2 4 2 3 2 2" xfId="21730"/>
    <cellStyle name="40% - Accent4 2 2 4 2 3 3" xfId="19612"/>
    <cellStyle name="40% - Accent4 2 2 4 2 4" xfId="17091"/>
    <cellStyle name="40% - Accent4 2 2 4 2 4 2" xfId="22899"/>
    <cellStyle name="40% - Accent4 2 2 4 2 5" xfId="9754"/>
    <cellStyle name="40% - Accent4 2 2 4 2 5 2" xfId="20780"/>
    <cellStyle name="40% - Accent4 2 2 4 2 6" xfId="18443"/>
    <cellStyle name="40% - Accent4 2 2 4 3" xfId="1640"/>
    <cellStyle name="40% - Accent4 2 2 4 3 2" xfId="8171"/>
    <cellStyle name="40% - Accent4 2 2 4 3 2 2" xfId="11184"/>
    <cellStyle name="40% - Accent4 2 2 4 3 2 2 2" xfId="21912"/>
    <cellStyle name="40% - Accent4 2 2 4 3 2 3" xfId="19794"/>
    <cellStyle name="40% - Accent4 2 2 4 3 3" xfId="17273"/>
    <cellStyle name="40% - Accent4 2 2 4 3 3 2" xfId="23081"/>
    <cellStyle name="40% - Accent4 2 2 4 3 4" xfId="9936"/>
    <cellStyle name="40% - Accent4 2 2 4 3 4 2" xfId="20962"/>
    <cellStyle name="40% - Accent4 2 2 4 3 5" xfId="18625"/>
    <cellStyle name="40% - Accent4 2 2 4 4" xfId="1954"/>
    <cellStyle name="40% - Accent4 2 2 4 4 2" xfId="8431"/>
    <cellStyle name="40% - Accent4 2 2 4 4 2 2" xfId="11460"/>
    <cellStyle name="40% - Accent4 2 2 4 4 2 2 2" xfId="22168"/>
    <cellStyle name="40% - Accent4 2 2 4 4 2 3" xfId="20050"/>
    <cellStyle name="40% - Accent4 2 2 4 4 3" xfId="17529"/>
    <cellStyle name="40% - Accent4 2 2 4 4 3 2" xfId="23337"/>
    <cellStyle name="40% - Accent4 2 2 4 4 4" xfId="9608"/>
    <cellStyle name="40% - Accent4 2 2 4 4 4 2" xfId="20634"/>
    <cellStyle name="40% - Accent4 2 2 4 4 5" xfId="18881"/>
    <cellStyle name="40% - Accent4 2 2 4 5" xfId="1211"/>
    <cellStyle name="40% - Accent4 2 2 4 5 2" xfId="7839"/>
    <cellStyle name="40% - Accent4 2 2 4 5 2 2" xfId="16945"/>
    <cellStyle name="40% - Accent4 2 2 4 5 2 2 2" xfId="22753"/>
    <cellStyle name="40% - Accent4 2 2 4 5 2 3" xfId="19466"/>
    <cellStyle name="40% - Accent4 2 2 4 5 3" xfId="10821"/>
    <cellStyle name="40% - Accent4 2 2 4 5 3 2" xfId="21584"/>
    <cellStyle name="40% - Accent4 2 2 4 5 4" xfId="18297"/>
    <cellStyle name="40% - Accent4 2 2 4 6" xfId="3567"/>
    <cellStyle name="40% - Accent4 2 2 4 6 2" xfId="10601"/>
    <cellStyle name="40% - Accent4 2 2 4 6 2 2" xfId="21364"/>
    <cellStyle name="40% - Accent4 2 2 4 6 3" xfId="18077"/>
    <cellStyle name="40% - Accent4 2 2 4 7" xfId="7532"/>
    <cellStyle name="40% - Accent4 2 2 4 7 2" xfId="10208"/>
    <cellStyle name="40% - Accent4 2 2 4 7 2 2" xfId="21181"/>
    <cellStyle name="40% - Accent4 2 2 4 7 3" xfId="19246"/>
    <cellStyle name="40% - Accent4 2 2 4 8" xfId="16725"/>
    <cellStyle name="40% - Accent4 2 2 4 8 2" xfId="22533"/>
    <cellStyle name="40% - Accent4 2 2 4 9" xfId="9352"/>
    <cellStyle name="40% - Accent4 2 2 4 9 2" xfId="20378"/>
    <cellStyle name="40% - Accent4 2 2 5" xfId="531"/>
    <cellStyle name="40% - Accent4 2 2 5 10" xfId="17785"/>
    <cellStyle name="40% - Accent4 2 2 5 11" xfId="764"/>
    <cellStyle name="40% - Accent4 2 2 5 2" xfId="1494"/>
    <cellStyle name="40% - Accent4 2 2 5 2 2" xfId="2192"/>
    <cellStyle name="40% - Accent4 2 2 5 2 2 2" xfId="8669"/>
    <cellStyle name="40% - Accent4 2 2 5 2 2 2 2" xfId="17711"/>
    <cellStyle name="40% - Accent4 2 2 5 2 2 2 2 2" xfId="23519"/>
    <cellStyle name="40% - Accent4 2 2 5 2 2 2 3" xfId="20232"/>
    <cellStyle name="40% - Accent4 2 2 5 2 2 3" xfId="11642"/>
    <cellStyle name="40% - Accent4 2 2 5 2 2 3 2" xfId="22350"/>
    <cellStyle name="40% - Accent4 2 2 5 2 2 4" xfId="19063"/>
    <cellStyle name="40% - Accent4 2 2 5 2 3" xfId="8025"/>
    <cellStyle name="40% - Accent4 2 2 5 2 3 2" xfId="11038"/>
    <cellStyle name="40% - Accent4 2 2 5 2 3 2 2" xfId="21766"/>
    <cellStyle name="40% - Accent4 2 2 5 2 3 3" xfId="19648"/>
    <cellStyle name="40% - Accent4 2 2 5 2 4" xfId="17127"/>
    <cellStyle name="40% - Accent4 2 2 5 2 4 2" xfId="22935"/>
    <cellStyle name="40% - Accent4 2 2 5 2 5" xfId="9790"/>
    <cellStyle name="40% - Accent4 2 2 5 2 5 2" xfId="20816"/>
    <cellStyle name="40% - Accent4 2 2 5 2 6" xfId="18479"/>
    <cellStyle name="40% - Accent4 2 2 5 3" xfId="1676"/>
    <cellStyle name="40% - Accent4 2 2 5 3 2" xfId="8207"/>
    <cellStyle name="40% - Accent4 2 2 5 3 2 2" xfId="11220"/>
    <cellStyle name="40% - Accent4 2 2 5 3 2 2 2" xfId="21948"/>
    <cellStyle name="40% - Accent4 2 2 5 3 2 3" xfId="19830"/>
    <cellStyle name="40% - Accent4 2 2 5 3 3" xfId="17309"/>
    <cellStyle name="40% - Accent4 2 2 5 3 3 2" xfId="23117"/>
    <cellStyle name="40% - Accent4 2 2 5 3 4" xfId="9972"/>
    <cellStyle name="40% - Accent4 2 2 5 3 4 2" xfId="20998"/>
    <cellStyle name="40% - Accent4 2 2 5 3 5" xfId="18661"/>
    <cellStyle name="40% - Accent4 2 2 5 4" xfId="1824"/>
    <cellStyle name="40% - Accent4 2 2 5 4 2" xfId="8322"/>
    <cellStyle name="40% - Accent4 2 2 5 4 2 2" xfId="11344"/>
    <cellStyle name="40% - Accent4 2 2 5 4 2 2 2" xfId="22059"/>
    <cellStyle name="40% - Accent4 2 2 5 4 2 3" xfId="19941"/>
    <cellStyle name="40% - Accent4 2 2 5 4 3" xfId="17420"/>
    <cellStyle name="40% - Accent4 2 2 5 4 3 2" xfId="23228"/>
    <cellStyle name="40% - Accent4 2 2 5 4 4" xfId="9499"/>
    <cellStyle name="40% - Accent4 2 2 5 4 4 2" xfId="20525"/>
    <cellStyle name="40% - Accent4 2 2 5 4 5" xfId="18772"/>
    <cellStyle name="40% - Accent4 2 2 5 5" xfId="1095"/>
    <cellStyle name="40% - Accent4 2 2 5 5 2" xfId="7723"/>
    <cellStyle name="40% - Accent4 2 2 5 5 2 2" xfId="16836"/>
    <cellStyle name="40% - Accent4 2 2 5 5 2 2 2" xfId="22644"/>
    <cellStyle name="40% - Accent4 2 2 5 5 2 3" xfId="19357"/>
    <cellStyle name="40% - Accent4 2 2 5 5 3" xfId="10712"/>
    <cellStyle name="40% - Accent4 2 2 5 5 3 2" xfId="21475"/>
    <cellStyle name="40% - Accent4 2 2 5 5 4" xfId="18188"/>
    <cellStyle name="40% - Accent4 2 2 5 6" xfId="3424"/>
    <cellStyle name="40% - Accent4 2 2 5 6 2" xfId="10460"/>
    <cellStyle name="40% - Accent4 2 2 5 6 2 2" xfId="21255"/>
    <cellStyle name="40% - Accent4 2 2 5 6 3" xfId="17968"/>
    <cellStyle name="40% - Accent4 2 2 5 7" xfId="7423"/>
    <cellStyle name="40% - Accent4 2 2 5 7 2" xfId="10093"/>
    <cellStyle name="40% - Accent4 2 2 5 7 2 2" xfId="21072"/>
    <cellStyle name="40% - Accent4 2 2 5 7 3" xfId="19137"/>
    <cellStyle name="40% - Accent4 2 2 5 8" xfId="16616"/>
    <cellStyle name="40% - Accent4 2 2 5 8 2" xfId="22424"/>
    <cellStyle name="40% - Accent4 2 2 5 9" xfId="9388"/>
    <cellStyle name="40% - Accent4 2 2 5 9 2" xfId="20414"/>
    <cellStyle name="40% - Accent4 2 2 6" xfId="1288"/>
    <cellStyle name="40% - Accent4 2 2 6 2" xfId="2047"/>
    <cellStyle name="40% - Accent4 2 2 6 2 2" xfId="8524"/>
    <cellStyle name="40% - Accent4 2 2 6 2 2 2" xfId="17566"/>
    <cellStyle name="40% - Accent4 2 2 6 2 2 2 2" xfId="23374"/>
    <cellStyle name="40% - Accent4 2 2 6 2 2 3" xfId="20087"/>
    <cellStyle name="40% - Accent4 2 2 6 2 3" xfId="11497"/>
    <cellStyle name="40% - Accent4 2 2 6 2 3 2" xfId="22205"/>
    <cellStyle name="40% - Accent4 2 2 6 2 4" xfId="18918"/>
    <cellStyle name="40% - Accent4 2 2 6 3" xfId="7880"/>
    <cellStyle name="40% - Accent4 2 2 6 3 2" xfId="10878"/>
    <cellStyle name="40% - Accent4 2 2 6 3 2 2" xfId="21621"/>
    <cellStyle name="40% - Accent4 2 2 6 3 3" xfId="19503"/>
    <cellStyle name="40% - Accent4 2 2 6 4" xfId="16982"/>
    <cellStyle name="40% - Accent4 2 2 6 4 2" xfId="22790"/>
    <cellStyle name="40% - Accent4 2 2 6 5" xfId="9645"/>
    <cellStyle name="40% - Accent4 2 2 6 5 2" xfId="20671"/>
    <cellStyle name="40% - Accent4 2 2 6 6" xfId="18334"/>
    <cellStyle name="40% - Accent4 2 2 7" xfId="1531"/>
    <cellStyle name="40% - Accent4 2 2 7 2" xfId="8062"/>
    <cellStyle name="40% - Accent4 2 2 7 2 2" xfId="11075"/>
    <cellStyle name="40% - Accent4 2 2 7 2 2 2" xfId="21803"/>
    <cellStyle name="40% - Accent4 2 2 7 2 3" xfId="19685"/>
    <cellStyle name="40% - Accent4 2 2 7 3" xfId="17164"/>
    <cellStyle name="40% - Accent4 2 2 7 3 2" xfId="22972"/>
    <cellStyle name="40% - Accent4 2 2 7 4" xfId="9827"/>
    <cellStyle name="40% - Accent4 2 2 7 4 2" xfId="20853"/>
    <cellStyle name="40% - Accent4 2 2 7 5" xfId="18516"/>
    <cellStyle name="40% - Accent4 2 2 8" xfId="1717"/>
    <cellStyle name="40% - Accent4 2 2 8 2" xfId="8244"/>
    <cellStyle name="40% - Accent4 2 2 8 2 2" xfId="11259"/>
    <cellStyle name="40% - Accent4 2 2 8 2 2 2" xfId="21985"/>
    <cellStyle name="40% - Accent4 2 2 8 2 3" xfId="19867"/>
    <cellStyle name="40% - Accent4 2 2 8 3" xfId="17346"/>
    <cellStyle name="40% - Accent4 2 2 8 3 2" xfId="23154"/>
    <cellStyle name="40% - Accent4 2 2 8 4" xfId="9425"/>
    <cellStyle name="40% - Accent4 2 2 8 4 2" xfId="20451"/>
    <cellStyle name="40% - Accent4 2 2 8 5" xfId="18698"/>
    <cellStyle name="40% - Accent4 2 2 9" xfId="1011"/>
    <cellStyle name="40% - Accent4 2 2 9 2" xfId="7639"/>
    <cellStyle name="40% - Accent4 2 2 9 2 2" xfId="16762"/>
    <cellStyle name="40% - Accent4 2 2 9 2 2 2" xfId="22570"/>
    <cellStyle name="40% - Accent4 2 2 9 2 3" xfId="19283"/>
    <cellStyle name="40% - Accent4 2 2 9 3" xfId="10638"/>
    <cellStyle name="40% - Accent4 2 2 9 3 2" xfId="21401"/>
    <cellStyle name="40% - Accent4 2 2 9 4" xfId="18114"/>
    <cellStyle name="40% - Accent4 2 3" xfId="550"/>
    <cellStyle name="40% - Accent4 2 3 10" xfId="9262"/>
    <cellStyle name="40% - Accent4 2 3 10 2" xfId="20288"/>
    <cellStyle name="40% - Accent4 2 3 11" xfId="17804"/>
    <cellStyle name="40% - Accent4 2 3 12" xfId="812"/>
    <cellStyle name="40% - Accent4 2 3 2" xfId="1114"/>
    <cellStyle name="40% - Accent4 2 3 2 2" xfId="1843"/>
    <cellStyle name="40% - Accent4 2 3 2 2 2" xfId="8341"/>
    <cellStyle name="40% - Accent4 2 3 2 2 2 2" xfId="17439"/>
    <cellStyle name="40% - Accent4 2 3 2 2 2 2 2" xfId="23247"/>
    <cellStyle name="40% - Accent4 2 3 2 2 2 3" xfId="19960"/>
    <cellStyle name="40% - Accent4 2 3 2 2 3" xfId="11363"/>
    <cellStyle name="40% - Accent4 2 3 2 2 3 2" xfId="22078"/>
    <cellStyle name="40% - Accent4 2 3 2 2 4" xfId="18791"/>
    <cellStyle name="40% - Accent4 2 3 2 3" xfId="7742"/>
    <cellStyle name="40% - Accent4 2 3 2 3 2" xfId="10731"/>
    <cellStyle name="40% - Accent4 2 3 2 3 2 2" xfId="21494"/>
    <cellStyle name="40% - Accent4 2 3 2 3 3" xfId="19376"/>
    <cellStyle name="40% - Accent4 2 3 2 4" xfId="16855"/>
    <cellStyle name="40% - Accent4 2 3 2 4 2" xfId="22663"/>
    <cellStyle name="40% - Accent4 2 3 2 5" xfId="9518"/>
    <cellStyle name="40% - Accent4 2 3 2 5 2" xfId="20544"/>
    <cellStyle name="40% - Accent4 2 3 2 6" xfId="18207"/>
    <cellStyle name="40% - Accent4 2 3 3" xfId="1336"/>
    <cellStyle name="40% - Accent4 2 3 3 2" xfId="2066"/>
    <cellStyle name="40% - Accent4 2 3 3 2 2" xfId="8543"/>
    <cellStyle name="40% - Accent4 2 3 3 2 2 2" xfId="17585"/>
    <cellStyle name="40% - Accent4 2 3 3 2 2 2 2" xfId="23393"/>
    <cellStyle name="40% - Accent4 2 3 3 2 2 3" xfId="20106"/>
    <cellStyle name="40% - Accent4 2 3 3 2 3" xfId="11516"/>
    <cellStyle name="40% - Accent4 2 3 3 2 3 2" xfId="22224"/>
    <cellStyle name="40% - Accent4 2 3 3 2 4" xfId="18937"/>
    <cellStyle name="40% - Accent4 2 3 3 3" xfId="7899"/>
    <cellStyle name="40% - Accent4 2 3 3 3 2" xfId="10904"/>
    <cellStyle name="40% - Accent4 2 3 3 3 2 2" xfId="21640"/>
    <cellStyle name="40% - Accent4 2 3 3 3 3" xfId="19522"/>
    <cellStyle name="40% - Accent4 2 3 3 4" xfId="17001"/>
    <cellStyle name="40% - Accent4 2 3 3 4 2" xfId="22809"/>
    <cellStyle name="40% - Accent4 2 3 3 5" xfId="9664"/>
    <cellStyle name="40% - Accent4 2 3 3 5 2" xfId="20690"/>
    <cellStyle name="40% - Accent4 2 3 3 6" xfId="18353"/>
    <cellStyle name="40% - Accent4 2 3 4" xfId="1550"/>
    <cellStyle name="40% - Accent4 2 3 4 2" xfId="8081"/>
    <cellStyle name="40% - Accent4 2 3 4 2 2" xfId="11094"/>
    <cellStyle name="40% - Accent4 2 3 4 2 2 2" xfId="21822"/>
    <cellStyle name="40% - Accent4 2 3 4 2 3" xfId="19704"/>
    <cellStyle name="40% - Accent4 2 3 4 3" xfId="17183"/>
    <cellStyle name="40% - Accent4 2 3 4 3 2" xfId="22991"/>
    <cellStyle name="40% - Accent4 2 3 4 4" xfId="9846"/>
    <cellStyle name="40% - Accent4 2 3 4 4 2" xfId="20872"/>
    <cellStyle name="40% - Accent4 2 3 4 5" xfId="18535"/>
    <cellStyle name="40% - Accent4 2 3 5" xfId="1765"/>
    <cellStyle name="40% - Accent4 2 3 5 2" xfId="8263"/>
    <cellStyle name="40% - Accent4 2 3 5 2 2" xfId="11289"/>
    <cellStyle name="40% - Accent4 2 3 5 2 2 2" xfId="22004"/>
    <cellStyle name="40% - Accent4 2 3 5 2 3" xfId="19886"/>
    <cellStyle name="40% - Accent4 2 3 5 3" xfId="17365"/>
    <cellStyle name="40% - Accent4 2 3 5 3 2" xfId="23173"/>
    <cellStyle name="40% - Accent4 2 3 5 4" xfId="9444"/>
    <cellStyle name="40% - Accent4 2 3 5 4 2" xfId="20470"/>
    <cellStyle name="40% - Accent4 2 3 5 5" xfId="18717"/>
    <cellStyle name="40% - Accent4 2 3 6" xfId="1039"/>
    <cellStyle name="40% - Accent4 2 3 6 2" xfId="7667"/>
    <cellStyle name="40% - Accent4 2 3 6 2 2" xfId="16781"/>
    <cellStyle name="40% - Accent4 2 3 6 2 2 2" xfId="22589"/>
    <cellStyle name="40% - Accent4 2 3 6 2 3" xfId="19302"/>
    <cellStyle name="40% - Accent4 2 3 6 3" xfId="10657"/>
    <cellStyle name="40% - Accent4 2 3 6 3 2" xfId="21420"/>
    <cellStyle name="40% - Accent4 2 3 6 4" xfId="18133"/>
    <cellStyle name="40% - Accent4 2 3 7" xfId="3462"/>
    <cellStyle name="40% - Accent4 2 3 7 2" xfId="10497"/>
    <cellStyle name="40% - Accent4 2 3 7 2 2" xfId="21274"/>
    <cellStyle name="40% - Accent4 2 3 7 3" xfId="17987"/>
    <cellStyle name="40% - Accent4 2 3 8" xfId="7442"/>
    <cellStyle name="40% - Accent4 2 3 8 2" xfId="10112"/>
    <cellStyle name="40% - Accent4 2 3 8 2 2" xfId="21091"/>
    <cellStyle name="40% - Accent4 2 3 8 3" xfId="19156"/>
    <cellStyle name="40% - Accent4 2 3 9" xfId="16635"/>
    <cellStyle name="40% - Accent4 2 3 9 2" xfId="22443"/>
    <cellStyle name="40% - Accent4 2 4" xfId="590"/>
    <cellStyle name="40% - Accent4 2 4 10" xfId="17840"/>
    <cellStyle name="40% - Accent4 2 4 11" xfId="848"/>
    <cellStyle name="40% - Accent4 2 4 2" xfId="1376"/>
    <cellStyle name="40% - Accent4 2 4 2 2" xfId="2102"/>
    <cellStyle name="40% - Accent4 2 4 2 2 2" xfId="8579"/>
    <cellStyle name="40% - Accent4 2 4 2 2 2 2" xfId="17621"/>
    <cellStyle name="40% - Accent4 2 4 2 2 2 2 2" xfId="23429"/>
    <cellStyle name="40% - Accent4 2 4 2 2 2 3" xfId="20142"/>
    <cellStyle name="40% - Accent4 2 4 2 2 3" xfId="11552"/>
    <cellStyle name="40% - Accent4 2 4 2 2 3 2" xfId="22260"/>
    <cellStyle name="40% - Accent4 2 4 2 2 4" xfId="18973"/>
    <cellStyle name="40% - Accent4 2 4 2 3" xfId="7935"/>
    <cellStyle name="40% - Accent4 2 4 2 3 2" xfId="10940"/>
    <cellStyle name="40% - Accent4 2 4 2 3 2 2" xfId="21676"/>
    <cellStyle name="40% - Accent4 2 4 2 3 3" xfId="19558"/>
    <cellStyle name="40% - Accent4 2 4 2 4" xfId="17037"/>
    <cellStyle name="40% - Accent4 2 4 2 4 2" xfId="22845"/>
    <cellStyle name="40% - Accent4 2 4 2 5" xfId="9700"/>
    <cellStyle name="40% - Accent4 2 4 2 5 2" xfId="20726"/>
    <cellStyle name="40% - Accent4 2 4 2 6" xfId="18389"/>
    <cellStyle name="40% - Accent4 2 4 3" xfId="1586"/>
    <cellStyle name="40% - Accent4 2 4 3 2" xfId="8117"/>
    <cellStyle name="40% - Accent4 2 4 3 2 2" xfId="11130"/>
    <cellStyle name="40% - Accent4 2 4 3 2 2 2" xfId="21858"/>
    <cellStyle name="40% - Accent4 2 4 3 2 3" xfId="19740"/>
    <cellStyle name="40% - Accent4 2 4 3 3" xfId="17219"/>
    <cellStyle name="40% - Accent4 2 4 3 3 2" xfId="23027"/>
    <cellStyle name="40% - Accent4 2 4 3 4" xfId="9882"/>
    <cellStyle name="40% - Accent4 2 4 3 4 2" xfId="20908"/>
    <cellStyle name="40% - Accent4 2 4 3 5" xfId="18571"/>
    <cellStyle name="40% - Accent4 2 4 4" xfId="1881"/>
    <cellStyle name="40% - Accent4 2 4 4 2" xfId="8377"/>
    <cellStyle name="40% - Accent4 2 4 4 2 2" xfId="11399"/>
    <cellStyle name="40% - Accent4 2 4 4 2 2 2" xfId="22114"/>
    <cellStyle name="40% - Accent4 2 4 4 2 3" xfId="19996"/>
    <cellStyle name="40% - Accent4 2 4 4 3" xfId="17475"/>
    <cellStyle name="40% - Accent4 2 4 4 3 2" xfId="23283"/>
    <cellStyle name="40% - Accent4 2 4 4 4" xfId="9554"/>
    <cellStyle name="40% - Accent4 2 4 4 4 2" xfId="20580"/>
    <cellStyle name="40% - Accent4 2 4 4 5" xfId="18827"/>
    <cellStyle name="40% - Accent4 2 4 5" xfId="1151"/>
    <cellStyle name="40% - Accent4 2 4 5 2" xfId="7779"/>
    <cellStyle name="40% - Accent4 2 4 5 2 2" xfId="16891"/>
    <cellStyle name="40% - Accent4 2 4 5 2 2 2" xfId="22699"/>
    <cellStyle name="40% - Accent4 2 4 5 2 3" xfId="19412"/>
    <cellStyle name="40% - Accent4 2 4 5 3" xfId="10767"/>
    <cellStyle name="40% - Accent4 2 4 5 3 2" xfId="21530"/>
    <cellStyle name="40% - Accent4 2 4 5 4" xfId="18243"/>
    <cellStyle name="40% - Accent4 2 4 6" xfId="3501"/>
    <cellStyle name="40% - Accent4 2 4 6 2" xfId="10536"/>
    <cellStyle name="40% - Accent4 2 4 6 2 2" xfId="21310"/>
    <cellStyle name="40% - Accent4 2 4 6 3" xfId="18023"/>
    <cellStyle name="40% - Accent4 2 4 7" xfId="7478"/>
    <cellStyle name="40% - Accent4 2 4 7 2" xfId="10148"/>
    <cellStyle name="40% - Accent4 2 4 7 2 2" xfId="21127"/>
    <cellStyle name="40% - Accent4 2 4 7 3" xfId="19192"/>
    <cellStyle name="40% - Accent4 2 4 8" xfId="16671"/>
    <cellStyle name="40% - Accent4 2 4 8 2" xfId="22479"/>
    <cellStyle name="40% - Accent4 2 4 9" xfId="9298"/>
    <cellStyle name="40% - Accent4 2 4 9 2" xfId="20324"/>
    <cellStyle name="40% - Accent4 2 5" xfId="644"/>
    <cellStyle name="40% - Accent4 2 5 10" xfId="17876"/>
    <cellStyle name="40% - Accent4 2 5 11" xfId="885"/>
    <cellStyle name="40% - Accent4 2 5 2" xfId="1430"/>
    <cellStyle name="40% - Accent4 2 5 2 2" xfId="2138"/>
    <cellStyle name="40% - Accent4 2 5 2 2 2" xfId="8615"/>
    <cellStyle name="40% - Accent4 2 5 2 2 2 2" xfId="17657"/>
    <cellStyle name="40% - Accent4 2 5 2 2 2 2 2" xfId="23465"/>
    <cellStyle name="40% - Accent4 2 5 2 2 2 3" xfId="20178"/>
    <cellStyle name="40% - Accent4 2 5 2 2 3" xfId="11588"/>
    <cellStyle name="40% - Accent4 2 5 2 2 3 2" xfId="22296"/>
    <cellStyle name="40% - Accent4 2 5 2 2 4" xfId="19009"/>
    <cellStyle name="40% - Accent4 2 5 2 3" xfId="7971"/>
    <cellStyle name="40% - Accent4 2 5 2 3 2" xfId="10982"/>
    <cellStyle name="40% - Accent4 2 5 2 3 2 2" xfId="21712"/>
    <cellStyle name="40% - Accent4 2 5 2 3 3" xfId="19594"/>
    <cellStyle name="40% - Accent4 2 5 2 4" xfId="17073"/>
    <cellStyle name="40% - Accent4 2 5 2 4 2" xfId="22881"/>
    <cellStyle name="40% - Accent4 2 5 2 5" xfId="9736"/>
    <cellStyle name="40% - Accent4 2 5 2 5 2" xfId="20762"/>
    <cellStyle name="40% - Accent4 2 5 2 6" xfId="18425"/>
    <cellStyle name="40% - Accent4 2 5 3" xfId="1622"/>
    <cellStyle name="40% - Accent4 2 5 3 2" xfId="8153"/>
    <cellStyle name="40% - Accent4 2 5 3 2 2" xfId="11166"/>
    <cellStyle name="40% - Accent4 2 5 3 2 2 2" xfId="21894"/>
    <cellStyle name="40% - Accent4 2 5 3 2 3" xfId="19776"/>
    <cellStyle name="40% - Accent4 2 5 3 3" xfId="17255"/>
    <cellStyle name="40% - Accent4 2 5 3 3 2" xfId="23063"/>
    <cellStyle name="40% - Accent4 2 5 3 4" xfId="9918"/>
    <cellStyle name="40% - Accent4 2 5 3 4 2" xfId="20944"/>
    <cellStyle name="40% - Accent4 2 5 3 5" xfId="18607"/>
    <cellStyle name="40% - Accent4 2 5 4" xfId="1931"/>
    <cellStyle name="40% - Accent4 2 5 4 2" xfId="8413"/>
    <cellStyle name="40% - Accent4 2 5 4 2 2" xfId="11440"/>
    <cellStyle name="40% - Accent4 2 5 4 2 2 2" xfId="22150"/>
    <cellStyle name="40% - Accent4 2 5 4 2 3" xfId="20032"/>
    <cellStyle name="40% - Accent4 2 5 4 3" xfId="17511"/>
    <cellStyle name="40% - Accent4 2 5 4 3 2" xfId="23319"/>
    <cellStyle name="40% - Accent4 2 5 4 4" xfId="9590"/>
    <cellStyle name="40% - Accent4 2 5 4 4 2" xfId="20616"/>
    <cellStyle name="40% - Accent4 2 5 4 5" xfId="18863"/>
    <cellStyle name="40% - Accent4 2 5 5" xfId="1191"/>
    <cellStyle name="40% - Accent4 2 5 5 2" xfId="7819"/>
    <cellStyle name="40% - Accent4 2 5 5 2 2" xfId="16927"/>
    <cellStyle name="40% - Accent4 2 5 5 2 2 2" xfId="22735"/>
    <cellStyle name="40% - Accent4 2 5 5 2 3" xfId="19448"/>
    <cellStyle name="40% - Accent4 2 5 5 3" xfId="10803"/>
    <cellStyle name="40% - Accent4 2 5 5 3 2" xfId="21566"/>
    <cellStyle name="40% - Accent4 2 5 5 4" xfId="18279"/>
    <cellStyle name="40% - Accent4 2 5 6" xfId="3546"/>
    <cellStyle name="40% - Accent4 2 5 6 2" xfId="10580"/>
    <cellStyle name="40% - Accent4 2 5 6 2 2" xfId="21346"/>
    <cellStyle name="40% - Accent4 2 5 6 3" xfId="18059"/>
    <cellStyle name="40% - Accent4 2 5 7" xfId="7514"/>
    <cellStyle name="40% - Accent4 2 5 7 2" xfId="10189"/>
    <cellStyle name="40% - Accent4 2 5 7 2 2" xfId="21163"/>
    <cellStyle name="40% - Accent4 2 5 7 3" xfId="19228"/>
    <cellStyle name="40% - Accent4 2 5 8" xfId="16707"/>
    <cellStyle name="40% - Accent4 2 5 8 2" xfId="22515"/>
    <cellStyle name="40% - Accent4 2 5 9" xfId="9334"/>
    <cellStyle name="40% - Accent4 2 5 9 2" xfId="20360"/>
    <cellStyle name="40% - Accent4 2 6" xfId="513"/>
    <cellStyle name="40% - Accent4 2 6 10" xfId="17767"/>
    <cellStyle name="40% - Accent4 2 6 11" xfId="741"/>
    <cellStyle name="40% - Accent4 2 6 2" xfId="1471"/>
    <cellStyle name="40% - Accent4 2 6 2 2" xfId="2174"/>
    <cellStyle name="40% - Accent4 2 6 2 2 2" xfId="8651"/>
    <cellStyle name="40% - Accent4 2 6 2 2 2 2" xfId="17693"/>
    <cellStyle name="40% - Accent4 2 6 2 2 2 2 2" xfId="23501"/>
    <cellStyle name="40% - Accent4 2 6 2 2 2 3" xfId="20214"/>
    <cellStyle name="40% - Accent4 2 6 2 2 3" xfId="11624"/>
    <cellStyle name="40% - Accent4 2 6 2 2 3 2" xfId="22332"/>
    <cellStyle name="40% - Accent4 2 6 2 2 4" xfId="19045"/>
    <cellStyle name="40% - Accent4 2 6 2 3" xfId="8007"/>
    <cellStyle name="40% - Accent4 2 6 2 3 2" xfId="11019"/>
    <cellStyle name="40% - Accent4 2 6 2 3 2 2" xfId="21748"/>
    <cellStyle name="40% - Accent4 2 6 2 3 3" xfId="19630"/>
    <cellStyle name="40% - Accent4 2 6 2 4" xfId="17109"/>
    <cellStyle name="40% - Accent4 2 6 2 4 2" xfId="22917"/>
    <cellStyle name="40% - Accent4 2 6 2 5" xfId="9772"/>
    <cellStyle name="40% - Accent4 2 6 2 5 2" xfId="20798"/>
    <cellStyle name="40% - Accent4 2 6 2 6" xfId="18461"/>
    <cellStyle name="40% - Accent4 2 6 3" xfId="1658"/>
    <cellStyle name="40% - Accent4 2 6 3 2" xfId="8189"/>
    <cellStyle name="40% - Accent4 2 6 3 2 2" xfId="11202"/>
    <cellStyle name="40% - Accent4 2 6 3 2 2 2" xfId="21930"/>
    <cellStyle name="40% - Accent4 2 6 3 2 3" xfId="19812"/>
    <cellStyle name="40% - Accent4 2 6 3 3" xfId="17291"/>
    <cellStyle name="40% - Accent4 2 6 3 3 2" xfId="23099"/>
    <cellStyle name="40% - Accent4 2 6 3 4" xfId="9954"/>
    <cellStyle name="40% - Accent4 2 6 3 4 2" xfId="20980"/>
    <cellStyle name="40% - Accent4 2 6 3 5" xfId="18643"/>
    <cellStyle name="40% - Accent4 2 6 4" xfId="1802"/>
    <cellStyle name="40% - Accent4 2 6 4 2" xfId="8300"/>
    <cellStyle name="40% - Accent4 2 6 4 2 2" xfId="11326"/>
    <cellStyle name="40% - Accent4 2 6 4 2 2 2" xfId="22041"/>
    <cellStyle name="40% - Accent4 2 6 4 2 3" xfId="19923"/>
    <cellStyle name="40% - Accent4 2 6 4 3" xfId="17402"/>
    <cellStyle name="40% - Accent4 2 6 4 3 2" xfId="23210"/>
    <cellStyle name="40% - Accent4 2 6 4 4" xfId="9481"/>
    <cellStyle name="40% - Accent4 2 6 4 4 2" xfId="20507"/>
    <cellStyle name="40% - Accent4 2 6 4 5" xfId="18754"/>
    <cellStyle name="40% - Accent4 2 6 5" xfId="1076"/>
    <cellStyle name="40% - Accent4 2 6 5 2" xfId="7704"/>
    <cellStyle name="40% - Accent4 2 6 5 2 2" xfId="16818"/>
    <cellStyle name="40% - Accent4 2 6 5 2 2 2" xfId="22626"/>
    <cellStyle name="40% - Accent4 2 6 5 2 3" xfId="19339"/>
    <cellStyle name="40% - Accent4 2 6 5 3" xfId="10694"/>
    <cellStyle name="40% - Accent4 2 6 5 3 2" xfId="21457"/>
    <cellStyle name="40% - Accent4 2 6 5 4" xfId="18170"/>
    <cellStyle name="40% - Accent4 2 6 6" xfId="3403"/>
    <cellStyle name="40% - Accent4 2 6 6 2" xfId="10439"/>
    <cellStyle name="40% - Accent4 2 6 6 2 2" xfId="21237"/>
    <cellStyle name="40% - Accent4 2 6 6 3" xfId="17950"/>
    <cellStyle name="40% - Accent4 2 6 7" xfId="7405"/>
    <cellStyle name="40% - Accent4 2 6 7 2" xfId="10071"/>
    <cellStyle name="40% - Accent4 2 6 7 2 2" xfId="21054"/>
    <cellStyle name="40% - Accent4 2 6 7 3" xfId="19119"/>
    <cellStyle name="40% - Accent4 2 6 8" xfId="16598"/>
    <cellStyle name="40% - Accent4 2 6 8 2" xfId="22406"/>
    <cellStyle name="40% - Accent4 2 6 9" xfId="9370"/>
    <cellStyle name="40% - Accent4 2 6 9 2" xfId="20396"/>
    <cellStyle name="40% - Accent4 2 7" xfId="1265"/>
    <cellStyle name="40% - Accent4 2 7 2" xfId="2029"/>
    <cellStyle name="40% - Accent4 2 7 2 2" xfId="8506"/>
    <cellStyle name="40% - Accent4 2 7 2 2 2" xfId="17548"/>
    <cellStyle name="40% - Accent4 2 7 2 2 2 2" xfId="23356"/>
    <cellStyle name="40% - Accent4 2 7 2 2 3" xfId="20069"/>
    <cellStyle name="40% - Accent4 2 7 2 3" xfId="11479"/>
    <cellStyle name="40% - Accent4 2 7 2 3 2" xfId="22187"/>
    <cellStyle name="40% - Accent4 2 7 2 4" xfId="18900"/>
    <cellStyle name="40% - Accent4 2 7 3" xfId="7862"/>
    <cellStyle name="40% - Accent4 2 7 3 2" xfId="10859"/>
    <cellStyle name="40% - Accent4 2 7 3 2 2" xfId="21603"/>
    <cellStyle name="40% - Accent4 2 7 3 3" xfId="19485"/>
    <cellStyle name="40% - Accent4 2 7 4" xfId="16964"/>
    <cellStyle name="40% - Accent4 2 7 4 2" xfId="22772"/>
    <cellStyle name="40% - Accent4 2 7 5" xfId="9627"/>
    <cellStyle name="40% - Accent4 2 7 5 2" xfId="20653"/>
    <cellStyle name="40% - Accent4 2 7 6" xfId="18316"/>
    <cellStyle name="40% - Accent4 2 8" xfId="1513"/>
    <cellStyle name="40% - Accent4 2 8 2" xfId="8044"/>
    <cellStyle name="40% - Accent4 2 8 2 2" xfId="11057"/>
    <cellStyle name="40% - Accent4 2 8 2 2 2" xfId="21785"/>
    <cellStyle name="40% - Accent4 2 8 2 3" xfId="19667"/>
    <cellStyle name="40% - Accent4 2 8 3" xfId="17146"/>
    <cellStyle name="40% - Accent4 2 8 3 2" xfId="22954"/>
    <cellStyle name="40% - Accent4 2 8 4" xfId="9809"/>
    <cellStyle name="40% - Accent4 2 8 4 2" xfId="20835"/>
    <cellStyle name="40% - Accent4 2 8 5" xfId="18498"/>
    <cellStyle name="40% - Accent4 2 9" xfId="1699"/>
    <cellStyle name="40% - Accent4 2 9 2" xfId="8226"/>
    <cellStyle name="40% - Accent4 2 9 2 2" xfId="11241"/>
    <cellStyle name="40% - Accent4 2 9 2 2 2" xfId="21967"/>
    <cellStyle name="40% - Accent4 2 9 2 3" xfId="19849"/>
    <cellStyle name="40% - Accent4 2 9 3" xfId="17328"/>
    <cellStyle name="40% - Accent4 2 9 3 2" xfId="23136"/>
    <cellStyle name="40% - Accent4 2 9 4" xfId="9407"/>
    <cellStyle name="40% - Accent4 2 9 4 2" xfId="20433"/>
    <cellStyle name="40% - Accent4 2 9 5" xfId="18680"/>
    <cellStyle name="40% - Accent4 3" xfId="214"/>
    <cellStyle name="40% - Accent5 2" xfId="215"/>
    <cellStyle name="40% - Accent5 2 10" xfId="935"/>
    <cellStyle name="40% - Accent5 2 10 2" xfId="7563"/>
    <cellStyle name="40% - Accent5 2 10 2 2" xfId="16745"/>
    <cellStyle name="40% - Accent5 2 10 2 2 2" xfId="22553"/>
    <cellStyle name="40% - Accent5 2 10 2 3" xfId="19266"/>
    <cellStyle name="40% - Accent5 2 10 3" xfId="10621"/>
    <cellStyle name="40% - Accent5 2 10 3 2" xfId="21384"/>
    <cellStyle name="40% - Accent5 2 10 4" xfId="18097"/>
    <cellStyle name="40% - Accent5 2 11" xfId="3213"/>
    <cellStyle name="40% - Accent5 2 11 2" xfId="10262"/>
    <cellStyle name="40% - Accent5 2 11 2 2" xfId="21201"/>
    <cellStyle name="40% - Accent5 2 11 3" xfId="17914"/>
    <cellStyle name="40% - Accent5 2 12" xfId="7369"/>
    <cellStyle name="40% - Accent5 2 12 2" xfId="10004"/>
    <cellStyle name="40% - Accent5 2 12 2 2" xfId="21018"/>
    <cellStyle name="40% - Accent5 2 12 3" xfId="19083"/>
    <cellStyle name="40% - Accent5 2 13" xfId="16562"/>
    <cellStyle name="40% - Accent5 2 13 2" xfId="22370"/>
    <cellStyle name="40% - Accent5 2 14" xfId="9226"/>
    <cellStyle name="40% - Accent5 2 14 2" xfId="20252"/>
    <cellStyle name="40% - Accent5 2 15" xfId="17731"/>
    <cellStyle name="40% - Accent5 2 16" xfId="696"/>
    <cellStyle name="40% - Accent5 2 2" xfId="466"/>
    <cellStyle name="40% - Accent5 2 2 10" xfId="3370"/>
    <cellStyle name="40% - Accent5 2 2 10 2" xfId="10406"/>
    <cellStyle name="40% - Accent5 2 2 10 2 2" xfId="21219"/>
    <cellStyle name="40% - Accent5 2 2 10 3" xfId="17932"/>
    <cellStyle name="40% - Accent5 2 2 11" xfId="7387"/>
    <cellStyle name="40% - Accent5 2 2 11 2" xfId="10046"/>
    <cellStyle name="40% - Accent5 2 2 11 2 2" xfId="21036"/>
    <cellStyle name="40% - Accent5 2 2 11 3" xfId="19101"/>
    <cellStyle name="40% - Accent5 2 2 12" xfId="16580"/>
    <cellStyle name="40% - Accent5 2 2 12 2" xfId="22388"/>
    <cellStyle name="40% - Accent5 2 2 13" xfId="9244"/>
    <cellStyle name="40% - Accent5 2 2 13 2" xfId="20270"/>
    <cellStyle name="40% - Accent5 2 2 14" xfId="17749"/>
    <cellStyle name="40% - Accent5 2 2 15" xfId="716"/>
    <cellStyle name="40% - Accent5 2 2 2" xfId="569"/>
    <cellStyle name="40% - Accent5 2 2 2 10" xfId="9281"/>
    <cellStyle name="40% - Accent5 2 2 2 10 2" xfId="20307"/>
    <cellStyle name="40% - Accent5 2 2 2 11" xfId="17823"/>
    <cellStyle name="40% - Accent5 2 2 2 12" xfId="831"/>
    <cellStyle name="40% - Accent5 2 2 2 2" xfId="1133"/>
    <cellStyle name="40% - Accent5 2 2 2 2 2" xfId="1862"/>
    <cellStyle name="40% - Accent5 2 2 2 2 2 2" xfId="8360"/>
    <cellStyle name="40% - Accent5 2 2 2 2 2 2 2" xfId="17458"/>
    <cellStyle name="40% - Accent5 2 2 2 2 2 2 2 2" xfId="23266"/>
    <cellStyle name="40% - Accent5 2 2 2 2 2 2 3" xfId="19979"/>
    <cellStyle name="40% - Accent5 2 2 2 2 2 3" xfId="11382"/>
    <cellStyle name="40% - Accent5 2 2 2 2 2 3 2" xfId="22097"/>
    <cellStyle name="40% - Accent5 2 2 2 2 2 4" xfId="18810"/>
    <cellStyle name="40% - Accent5 2 2 2 2 3" xfId="7761"/>
    <cellStyle name="40% - Accent5 2 2 2 2 3 2" xfId="10750"/>
    <cellStyle name="40% - Accent5 2 2 2 2 3 2 2" xfId="21513"/>
    <cellStyle name="40% - Accent5 2 2 2 2 3 3" xfId="19395"/>
    <cellStyle name="40% - Accent5 2 2 2 2 4" xfId="16874"/>
    <cellStyle name="40% - Accent5 2 2 2 2 4 2" xfId="22682"/>
    <cellStyle name="40% - Accent5 2 2 2 2 5" xfId="9537"/>
    <cellStyle name="40% - Accent5 2 2 2 2 5 2" xfId="20563"/>
    <cellStyle name="40% - Accent5 2 2 2 2 6" xfId="18226"/>
    <cellStyle name="40% - Accent5 2 2 2 3" xfId="1355"/>
    <cellStyle name="40% - Accent5 2 2 2 3 2" xfId="2085"/>
    <cellStyle name="40% - Accent5 2 2 2 3 2 2" xfId="8562"/>
    <cellStyle name="40% - Accent5 2 2 2 3 2 2 2" xfId="17604"/>
    <cellStyle name="40% - Accent5 2 2 2 3 2 2 2 2" xfId="23412"/>
    <cellStyle name="40% - Accent5 2 2 2 3 2 2 3" xfId="20125"/>
    <cellStyle name="40% - Accent5 2 2 2 3 2 3" xfId="11535"/>
    <cellStyle name="40% - Accent5 2 2 2 3 2 3 2" xfId="22243"/>
    <cellStyle name="40% - Accent5 2 2 2 3 2 4" xfId="18956"/>
    <cellStyle name="40% - Accent5 2 2 2 3 3" xfId="7918"/>
    <cellStyle name="40% - Accent5 2 2 2 3 3 2" xfId="10923"/>
    <cellStyle name="40% - Accent5 2 2 2 3 3 2 2" xfId="21659"/>
    <cellStyle name="40% - Accent5 2 2 2 3 3 3" xfId="19541"/>
    <cellStyle name="40% - Accent5 2 2 2 3 4" xfId="17020"/>
    <cellStyle name="40% - Accent5 2 2 2 3 4 2" xfId="22828"/>
    <cellStyle name="40% - Accent5 2 2 2 3 5" xfId="9683"/>
    <cellStyle name="40% - Accent5 2 2 2 3 5 2" xfId="20709"/>
    <cellStyle name="40% - Accent5 2 2 2 3 6" xfId="18372"/>
    <cellStyle name="40% - Accent5 2 2 2 4" xfId="1569"/>
    <cellStyle name="40% - Accent5 2 2 2 4 2" xfId="8100"/>
    <cellStyle name="40% - Accent5 2 2 2 4 2 2" xfId="11113"/>
    <cellStyle name="40% - Accent5 2 2 2 4 2 2 2" xfId="21841"/>
    <cellStyle name="40% - Accent5 2 2 2 4 2 3" xfId="19723"/>
    <cellStyle name="40% - Accent5 2 2 2 4 3" xfId="17202"/>
    <cellStyle name="40% - Accent5 2 2 2 4 3 2" xfId="23010"/>
    <cellStyle name="40% - Accent5 2 2 2 4 4" xfId="9865"/>
    <cellStyle name="40% - Accent5 2 2 2 4 4 2" xfId="20891"/>
    <cellStyle name="40% - Accent5 2 2 2 4 5" xfId="18554"/>
    <cellStyle name="40% - Accent5 2 2 2 5" xfId="1784"/>
    <cellStyle name="40% - Accent5 2 2 2 5 2" xfId="8282"/>
    <cellStyle name="40% - Accent5 2 2 2 5 2 2" xfId="11308"/>
    <cellStyle name="40% - Accent5 2 2 2 5 2 2 2" xfId="22023"/>
    <cellStyle name="40% - Accent5 2 2 2 5 2 3" xfId="19905"/>
    <cellStyle name="40% - Accent5 2 2 2 5 3" xfId="17384"/>
    <cellStyle name="40% - Accent5 2 2 2 5 3 2" xfId="23192"/>
    <cellStyle name="40% - Accent5 2 2 2 5 4" xfId="9463"/>
    <cellStyle name="40% - Accent5 2 2 2 5 4 2" xfId="20489"/>
    <cellStyle name="40% - Accent5 2 2 2 5 5" xfId="18736"/>
    <cellStyle name="40% - Accent5 2 2 2 6" xfId="1058"/>
    <cellStyle name="40% - Accent5 2 2 2 6 2" xfId="7686"/>
    <cellStyle name="40% - Accent5 2 2 2 6 2 2" xfId="16800"/>
    <cellStyle name="40% - Accent5 2 2 2 6 2 2 2" xfId="22608"/>
    <cellStyle name="40% - Accent5 2 2 2 6 2 3" xfId="19321"/>
    <cellStyle name="40% - Accent5 2 2 2 6 3" xfId="10676"/>
    <cellStyle name="40% - Accent5 2 2 2 6 3 2" xfId="21439"/>
    <cellStyle name="40% - Accent5 2 2 2 6 4" xfId="18152"/>
    <cellStyle name="40% - Accent5 2 2 2 7" xfId="3481"/>
    <cellStyle name="40% - Accent5 2 2 2 7 2" xfId="10516"/>
    <cellStyle name="40% - Accent5 2 2 2 7 2 2" xfId="21293"/>
    <cellStyle name="40% - Accent5 2 2 2 7 3" xfId="18006"/>
    <cellStyle name="40% - Accent5 2 2 2 8" xfId="7461"/>
    <cellStyle name="40% - Accent5 2 2 2 8 2" xfId="10131"/>
    <cellStyle name="40% - Accent5 2 2 2 8 2 2" xfId="21110"/>
    <cellStyle name="40% - Accent5 2 2 2 8 3" xfId="19175"/>
    <cellStyle name="40% - Accent5 2 2 2 9" xfId="16654"/>
    <cellStyle name="40% - Accent5 2 2 2 9 2" xfId="22462"/>
    <cellStyle name="40% - Accent5 2 2 3" xfId="627"/>
    <cellStyle name="40% - Accent5 2 2 3 10" xfId="17859"/>
    <cellStyle name="40% - Accent5 2 2 3 11" xfId="868"/>
    <cellStyle name="40% - Accent5 2 2 3 2" xfId="1413"/>
    <cellStyle name="40% - Accent5 2 2 3 2 2" xfId="2121"/>
    <cellStyle name="40% - Accent5 2 2 3 2 2 2" xfId="8598"/>
    <cellStyle name="40% - Accent5 2 2 3 2 2 2 2" xfId="17640"/>
    <cellStyle name="40% - Accent5 2 2 3 2 2 2 2 2" xfId="23448"/>
    <cellStyle name="40% - Accent5 2 2 3 2 2 2 3" xfId="20161"/>
    <cellStyle name="40% - Accent5 2 2 3 2 2 3" xfId="11571"/>
    <cellStyle name="40% - Accent5 2 2 3 2 2 3 2" xfId="22279"/>
    <cellStyle name="40% - Accent5 2 2 3 2 2 4" xfId="18992"/>
    <cellStyle name="40% - Accent5 2 2 3 2 3" xfId="7954"/>
    <cellStyle name="40% - Accent5 2 2 3 2 3 2" xfId="10965"/>
    <cellStyle name="40% - Accent5 2 2 3 2 3 2 2" xfId="21695"/>
    <cellStyle name="40% - Accent5 2 2 3 2 3 3" xfId="19577"/>
    <cellStyle name="40% - Accent5 2 2 3 2 4" xfId="17056"/>
    <cellStyle name="40% - Accent5 2 2 3 2 4 2" xfId="22864"/>
    <cellStyle name="40% - Accent5 2 2 3 2 5" xfId="9719"/>
    <cellStyle name="40% - Accent5 2 2 3 2 5 2" xfId="20745"/>
    <cellStyle name="40% - Accent5 2 2 3 2 6" xfId="18408"/>
    <cellStyle name="40% - Accent5 2 2 3 3" xfId="1605"/>
    <cellStyle name="40% - Accent5 2 2 3 3 2" xfId="8136"/>
    <cellStyle name="40% - Accent5 2 2 3 3 2 2" xfId="11149"/>
    <cellStyle name="40% - Accent5 2 2 3 3 2 2 2" xfId="21877"/>
    <cellStyle name="40% - Accent5 2 2 3 3 2 3" xfId="19759"/>
    <cellStyle name="40% - Accent5 2 2 3 3 3" xfId="17238"/>
    <cellStyle name="40% - Accent5 2 2 3 3 3 2" xfId="23046"/>
    <cellStyle name="40% - Accent5 2 2 3 3 4" xfId="9901"/>
    <cellStyle name="40% - Accent5 2 2 3 3 4 2" xfId="20927"/>
    <cellStyle name="40% - Accent5 2 2 3 3 5" xfId="18590"/>
    <cellStyle name="40% - Accent5 2 2 3 4" xfId="1914"/>
    <cellStyle name="40% - Accent5 2 2 3 4 2" xfId="8396"/>
    <cellStyle name="40% - Accent5 2 2 3 4 2 2" xfId="11423"/>
    <cellStyle name="40% - Accent5 2 2 3 4 2 2 2" xfId="22133"/>
    <cellStyle name="40% - Accent5 2 2 3 4 2 3" xfId="20015"/>
    <cellStyle name="40% - Accent5 2 2 3 4 3" xfId="17494"/>
    <cellStyle name="40% - Accent5 2 2 3 4 3 2" xfId="23302"/>
    <cellStyle name="40% - Accent5 2 2 3 4 4" xfId="9573"/>
    <cellStyle name="40% - Accent5 2 2 3 4 4 2" xfId="20599"/>
    <cellStyle name="40% - Accent5 2 2 3 4 5" xfId="18846"/>
    <cellStyle name="40% - Accent5 2 2 3 5" xfId="1174"/>
    <cellStyle name="40% - Accent5 2 2 3 5 2" xfId="7802"/>
    <cellStyle name="40% - Accent5 2 2 3 5 2 2" xfId="16910"/>
    <cellStyle name="40% - Accent5 2 2 3 5 2 2 2" xfId="22718"/>
    <cellStyle name="40% - Accent5 2 2 3 5 2 3" xfId="19431"/>
    <cellStyle name="40% - Accent5 2 2 3 5 3" xfId="10786"/>
    <cellStyle name="40% - Accent5 2 2 3 5 3 2" xfId="21549"/>
    <cellStyle name="40% - Accent5 2 2 3 5 4" xfId="18262"/>
    <cellStyle name="40% - Accent5 2 2 3 6" xfId="3529"/>
    <cellStyle name="40% - Accent5 2 2 3 6 2" xfId="10563"/>
    <cellStyle name="40% - Accent5 2 2 3 6 2 2" xfId="21329"/>
    <cellStyle name="40% - Accent5 2 2 3 6 3" xfId="18042"/>
    <cellStyle name="40% - Accent5 2 2 3 7" xfId="7497"/>
    <cellStyle name="40% - Accent5 2 2 3 7 2" xfId="10172"/>
    <cellStyle name="40% - Accent5 2 2 3 7 2 2" xfId="21146"/>
    <cellStyle name="40% - Accent5 2 2 3 7 3" xfId="19211"/>
    <cellStyle name="40% - Accent5 2 2 3 8" xfId="16690"/>
    <cellStyle name="40% - Accent5 2 2 3 8 2" xfId="22498"/>
    <cellStyle name="40% - Accent5 2 2 3 9" xfId="9317"/>
    <cellStyle name="40% - Accent5 2 2 3 9 2" xfId="20343"/>
    <cellStyle name="40% - Accent5 2 2 4" xfId="668"/>
    <cellStyle name="40% - Accent5 2 2 4 10" xfId="17895"/>
    <cellStyle name="40% - Accent5 2 2 4 11" xfId="904"/>
    <cellStyle name="40% - Accent5 2 2 4 2" xfId="1454"/>
    <cellStyle name="40% - Accent5 2 2 4 2 2" xfId="2157"/>
    <cellStyle name="40% - Accent5 2 2 4 2 2 2" xfId="8634"/>
    <cellStyle name="40% - Accent5 2 2 4 2 2 2 2" xfId="17676"/>
    <cellStyle name="40% - Accent5 2 2 4 2 2 2 2 2" xfId="23484"/>
    <cellStyle name="40% - Accent5 2 2 4 2 2 2 3" xfId="20197"/>
    <cellStyle name="40% - Accent5 2 2 4 2 2 3" xfId="11607"/>
    <cellStyle name="40% - Accent5 2 2 4 2 2 3 2" xfId="22315"/>
    <cellStyle name="40% - Accent5 2 2 4 2 2 4" xfId="19028"/>
    <cellStyle name="40% - Accent5 2 2 4 2 3" xfId="7990"/>
    <cellStyle name="40% - Accent5 2 2 4 2 3 2" xfId="11002"/>
    <cellStyle name="40% - Accent5 2 2 4 2 3 2 2" xfId="21731"/>
    <cellStyle name="40% - Accent5 2 2 4 2 3 3" xfId="19613"/>
    <cellStyle name="40% - Accent5 2 2 4 2 4" xfId="17092"/>
    <cellStyle name="40% - Accent5 2 2 4 2 4 2" xfId="22900"/>
    <cellStyle name="40% - Accent5 2 2 4 2 5" xfId="9755"/>
    <cellStyle name="40% - Accent5 2 2 4 2 5 2" xfId="20781"/>
    <cellStyle name="40% - Accent5 2 2 4 2 6" xfId="18444"/>
    <cellStyle name="40% - Accent5 2 2 4 3" xfId="1641"/>
    <cellStyle name="40% - Accent5 2 2 4 3 2" xfId="8172"/>
    <cellStyle name="40% - Accent5 2 2 4 3 2 2" xfId="11185"/>
    <cellStyle name="40% - Accent5 2 2 4 3 2 2 2" xfId="21913"/>
    <cellStyle name="40% - Accent5 2 2 4 3 2 3" xfId="19795"/>
    <cellStyle name="40% - Accent5 2 2 4 3 3" xfId="17274"/>
    <cellStyle name="40% - Accent5 2 2 4 3 3 2" xfId="23082"/>
    <cellStyle name="40% - Accent5 2 2 4 3 4" xfId="9937"/>
    <cellStyle name="40% - Accent5 2 2 4 3 4 2" xfId="20963"/>
    <cellStyle name="40% - Accent5 2 2 4 3 5" xfId="18626"/>
    <cellStyle name="40% - Accent5 2 2 4 4" xfId="1955"/>
    <cellStyle name="40% - Accent5 2 2 4 4 2" xfId="8432"/>
    <cellStyle name="40% - Accent5 2 2 4 4 2 2" xfId="11461"/>
    <cellStyle name="40% - Accent5 2 2 4 4 2 2 2" xfId="22169"/>
    <cellStyle name="40% - Accent5 2 2 4 4 2 3" xfId="20051"/>
    <cellStyle name="40% - Accent5 2 2 4 4 3" xfId="17530"/>
    <cellStyle name="40% - Accent5 2 2 4 4 3 2" xfId="23338"/>
    <cellStyle name="40% - Accent5 2 2 4 4 4" xfId="9609"/>
    <cellStyle name="40% - Accent5 2 2 4 4 4 2" xfId="20635"/>
    <cellStyle name="40% - Accent5 2 2 4 4 5" xfId="18882"/>
    <cellStyle name="40% - Accent5 2 2 4 5" xfId="1212"/>
    <cellStyle name="40% - Accent5 2 2 4 5 2" xfId="7840"/>
    <cellStyle name="40% - Accent5 2 2 4 5 2 2" xfId="16946"/>
    <cellStyle name="40% - Accent5 2 2 4 5 2 2 2" xfId="22754"/>
    <cellStyle name="40% - Accent5 2 2 4 5 2 3" xfId="19467"/>
    <cellStyle name="40% - Accent5 2 2 4 5 3" xfId="10822"/>
    <cellStyle name="40% - Accent5 2 2 4 5 3 2" xfId="21585"/>
    <cellStyle name="40% - Accent5 2 2 4 5 4" xfId="18298"/>
    <cellStyle name="40% - Accent5 2 2 4 6" xfId="3568"/>
    <cellStyle name="40% - Accent5 2 2 4 6 2" xfId="10602"/>
    <cellStyle name="40% - Accent5 2 2 4 6 2 2" xfId="21365"/>
    <cellStyle name="40% - Accent5 2 2 4 6 3" xfId="18078"/>
    <cellStyle name="40% - Accent5 2 2 4 7" xfId="7533"/>
    <cellStyle name="40% - Accent5 2 2 4 7 2" xfId="10209"/>
    <cellStyle name="40% - Accent5 2 2 4 7 2 2" xfId="21182"/>
    <cellStyle name="40% - Accent5 2 2 4 7 3" xfId="19247"/>
    <cellStyle name="40% - Accent5 2 2 4 8" xfId="16726"/>
    <cellStyle name="40% - Accent5 2 2 4 8 2" xfId="22534"/>
    <cellStyle name="40% - Accent5 2 2 4 9" xfId="9353"/>
    <cellStyle name="40% - Accent5 2 2 4 9 2" xfId="20379"/>
    <cellStyle name="40% - Accent5 2 2 5" xfId="532"/>
    <cellStyle name="40% - Accent5 2 2 5 10" xfId="17786"/>
    <cellStyle name="40% - Accent5 2 2 5 11" xfId="765"/>
    <cellStyle name="40% - Accent5 2 2 5 2" xfId="1495"/>
    <cellStyle name="40% - Accent5 2 2 5 2 2" xfId="2193"/>
    <cellStyle name="40% - Accent5 2 2 5 2 2 2" xfId="8670"/>
    <cellStyle name="40% - Accent5 2 2 5 2 2 2 2" xfId="17712"/>
    <cellStyle name="40% - Accent5 2 2 5 2 2 2 2 2" xfId="23520"/>
    <cellStyle name="40% - Accent5 2 2 5 2 2 2 3" xfId="20233"/>
    <cellStyle name="40% - Accent5 2 2 5 2 2 3" xfId="11643"/>
    <cellStyle name="40% - Accent5 2 2 5 2 2 3 2" xfId="22351"/>
    <cellStyle name="40% - Accent5 2 2 5 2 2 4" xfId="19064"/>
    <cellStyle name="40% - Accent5 2 2 5 2 3" xfId="8026"/>
    <cellStyle name="40% - Accent5 2 2 5 2 3 2" xfId="11039"/>
    <cellStyle name="40% - Accent5 2 2 5 2 3 2 2" xfId="21767"/>
    <cellStyle name="40% - Accent5 2 2 5 2 3 3" xfId="19649"/>
    <cellStyle name="40% - Accent5 2 2 5 2 4" xfId="17128"/>
    <cellStyle name="40% - Accent5 2 2 5 2 4 2" xfId="22936"/>
    <cellStyle name="40% - Accent5 2 2 5 2 5" xfId="9791"/>
    <cellStyle name="40% - Accent5 2 2 5 2 5 2" xfId="20817"/>
    <cellStyle name="40% - Accent5 2 2 5 2 6" xfId="18480"/>
    <cellStyle name="40% - Accent5 2 2 5 3" xfId="1677"/>
    <cellStyle name="40% - Accent5 2 2 5 3 2" xfId="8208"/>
    <cellStyle name="40% - Accent5 2 2 5 3 2 2" xfId="11221"/>
    <cellStyle name="40% - Accent5 2 2 5 3 2 2 2" xfId="21949"/>
    <cellStyle name="40% - Accent5 2 2 5 3 2 3" xfId="19831"/>
    <cellStyle name="40% - Accent5 2 2 5 3 3" xfId="17310"/>
    <cellStyle name="40% - Accent5 2 2 5 3 3 2" xfId="23118"/>
    <cellStyle name="40% - Accent5 2 2 5 3 4" xfId="9973"/>
    <cellStyle name="40% - Accent5 2 2 5 3 4 2" xfId="20999"/>
    <cellStyle name="40% - Accent5 2 2 5 3 5" xfId="18662"/>
    <cellStyle name="40% - Accent5 2 2 5 4" xfId="1825"/>
    <cellStyle name="40% - Accent5 2 2 5 4 2" xfId="8323"/>
    <cellStyle name="40% - Accent5 2 2 5 4 2 2" xfId="11345"/>
    <cellStyle name="40% - Accent5 2 2 5 4 2 2 2" xfId="22060"/>
    <cellStyle name="40% - Accent5 2 2 5 4 2 3" xfId="19942"/>
    <cellStyle name="40% - Accent5 2 2 5 4 3" xfId="17421"/>
    <cellStyle name="40% - Accent5 2 2 5 4 3 2" xfId="23229"/>
    <cellStyle name="40% - Accent5 2 2 5 4 4" xfId="9500"/>
    <cellStyle name="40% - Accent5 2 2 5 4 4 2" xfId="20526"/>
    <cellStyle name="40% - Accent5 2 2 5 4 5" xfId="18773"/>
    <cellStyle name="40% - Accent5 2 2 5 5" xfId="1096"/>
    <cellStyle name="40% - Accent5 2 2 5 5 2" xfId="7724"/>
    <cellStyle name="40% - Accent5 2 2 5 5 2 2" xfId="16837"/>
    <cellStyle name="40% - Accent5 2 2 5 5 2 2 2" xfId="22645"/>
    <cellStyle name="40% - Accent5 2 2 5 5 2 3" xfId="19358"/>
    <cellStyle name="40% - Accent5 2 2 5 5 3" xfId="10713"/>
    <cellStyle name="40% - Accent5 2 2 5 5 3 2" xfId="21476"/>
    <cellStyle name="40% - Accent5 2 2 5 5 4" xfId="18189"/>
    <cellStyle name="40% - Accent5 2 2 5 6" xfId="3425"/>
    <cellStyle name="40% - Accent5 2 2 5 6 2" xfId="10461"/>
    <cellStyle name="40% - Accent5 2 2 5 6 2 2" xfId="21256"/>
    <cellStyle name="40% - Accent5 2 2 5 6 3" xfId="17969"/>
    <cellStyle name="40% - Accent5 2 2 5 7" xfId="7424"/>
    <cellStyle name="40% - Accent5 2 2 5 7 2" xfId="10094"/>
    <cellStyle name="40% - Accent5 2 2 5 7 2 2" xfId="21073"/>
    <cellStyle name="40% - Accent5 2 2 5 7 3" xfId="19138"/>
    <cellStyle name="40% - Accent5 2 2 5 8" xfId="16617"/>
    <cellStyle name="40% - Accent5 2 2 5 8 2" xfId="22425"/>
    <cellStyle name="40% - Accent5 2 2 5 9" xfId="9389"/>
    <cellStyle name="40% - Accent5 2 2 5 9 2" xfId="20415"/>
    <cellStyle name="40% - Accent5 2 2 6" xfId="1289"/>
    <cellStyle name="40% - Accent5 2 2 6 2" xfId="2048"/>
    <cellStyle name="40% - Accent5 2 2 6 2 2" xfId="8525"/>
    <cellStyle name="40% - Accent5 2 2 6 2 2 2" xfId="17567"/>
    <cellStyle name="40% - Accent5 2 2 6 2 2 2 2" xfId="23375"/>
    <cellStyle name="40% - Accent5 2 2 6 2 2 3" xfId="20088"/>
    <cellStyle name="40% - Accent5 2 2 6 2 3" xfId="11498"/>
    <cellStyle name="40% - Accent5 2 2 6 2 3 2" xfId="22206"/>
    <cellStyle name="40% - Accent5 2 2 6 2 4" xfId="18919"/>
    <cellStyle name="40% - Accent5 2 2 6 3" xfId="7881"/>
    <cellStyle name="40% - Accent5 2 2 6 3 2" xfId="10879"/>
    <cellStyle name="40% - Accent5 2 2 6 3 2 2" xfId="21622"/>
    <cellStyle name="40% - Accent5 2 2 6 3 3" xfId="19504"/>
    <cellStyle name="40% - Accent5 2 2 6 4" xfId="16983"/>
    <cellStyle name="40% - Accent5 2 2 6 4 2" xfId="22791"/>
    <cellStyle name="40% - Accent5 2 2 6 5" xfId="9646"/>
    <cellStyle name="40% - Accent5 2 2 6 5 2" xfId="20672"/>
    <cellStyle name="40% - Accent5 2 2 6 6" xfId="18335"/>
    <cellStyle name="40% - Accent5 2 2 7" xfId="1532"/>
    <cellStyle name="40% - Accent5 2 2 7 2" xfId="8063"/>
    <cellStyle name="40% - Accent5 2 2 7 2 2" xfId="11076"/>
    <cellStyle name="40% - Accent5 2 2 7 2 2 2" xfId="21804"/>
    <cellStyle name="40% - Accent5 2 2 7 2 3" xfId="19686"/>
    <cellStyle name="40% - Accent5 2 2 7 3" xfId="17165"/>
    <cellStyle name="40% - Accent5 2 2 7 3 2" xfId="22973"/>
    <cellStyle name="40% - Accent5 2 2 7 4" xfId="9828"/>
    <cellStyle name="40% - Accent5 2 2 7 4 2" xfId="20854"/>
    <cellStyle name="40% - Accent5 2 2 7 5" xfId="18517"/>
    <cellStyle name="40% - Accent5 2 2 8" xfId="1718"/>
    <cellStyle name="40% - Accent5 2 2 8 2" xfId="8245"/>
    <cellStyle name="40% - Accent5 2 2 8 2 2" xfId="11260"/>
    <cellStyle name="40% - Accent5 2 2 8 2 2 2" xfId="21986"/>
    <cellStyle name="40% - Accent5 2 2 8 2 3" xfId="19868"/>
    <cellStyle name="40% - Accent5 2 2 8 3" xfId="17347"/>
    <cellStyle name="40% - Accent5 2 2 8 3 2" xfId="23155"/>
    <cellStyle name="40% - Accent5 2 2 8 4" xfId="9426"/>
    <cellStyle name="40% - Accent5 2 2 8 4 2" xfId="20452"/>
    <cellStyle name="40% - Accent5 2 2 8 5" xfId="18699"/>
    <cellStyle name="40% - Accent5 2 2 9" xfId="1012"/>
    <cellStyle name="40% - Accent5 2 2 9 2" xfId="7640"/>
    <cellStyle name="40% - Accent5 2 2 9 2 2" xfId="16763"/>
    <cellStyle name="40% - Accent5 2 2 9 2 2 2" xfId="22571"/>
    <cellStyle name="40% - Accent5 2 2 9 2 3" xfId="19284"/>
    <cellStyle name="40% - Accent5 2 2 9 3" xfId="10639"/>
    <cellStyle name="40% - Accent5 2 2 9 3 2" xfId="21402"/>
    <cellStyle name="40% - Accent5 2 2 9 4" xfId="18115"/>
    <cellStyle name="40% - Accent5 2 3" xfId="551"/>
    <cellStyle name="40% - Accent5 2 3 10" xfId="9263"/>
    <cellStyle name="40% - Accent5 2 3 10 2" xfId="20289"/>
    <cellStyle name="40% - Accent5 2 3 11" xfId="17805"/>
    <cellStyle name="40% - Accent5 2 3 12" xfId="813"/>
    <cellStyle name="40% - Accent5 2 3 2" xfId="1115"/>
    <cellStyle name="40% - Accent5 2 3 2 2" xfId="1844"/>
    <cellStyle name="40% - Accent5 2 3 2 2 2" xfId="8342"/>
    <cellStyle name="40% - Accent5 2 3 2 2 2 2" xfId="17440"/>
    <cellStyle name="40% - Accent5 2 3 2 2 2 2 2" xfId="23248"/>
    <cellStyle name="40% - Accent5 2 3 2 2 2 3" xfId="19961"/>
    <cellStyle name="40% - Accent5 2 3 2 2 3" xfId="11364"/>
    <cellStyle name="40% - Accent5 2 3 2 2 3 2" xfId="22079"/>
    <cellStyle name="40% - Accent5 2 3 2 2 4" xfId="18792"/>
    <cellStyle name="40% - Accent5 2 3 2 3" xfId="7743"/>
    <cellStyle name="40% - Accent5 2 3 2 3 2" xfId="10732"/>
    <cellStyle name="40% - Accent5 2 3 2 3 2 2" xfId="21495"/>
    <cellStyle name="40% - Accent5 2 3 2 3 3" xfId="19377"/>
    <cellStyle name="40% - Accent5 2 3 2 4" xfId="16856"/>
    <cellStyle name="40% - Accent5 2 3 2 4 2" xfId="22664"/>
    <cellStyle name="40% - Accent5 2 3 2 5" xfId="9519"/>
    <cellStyle name="40% - Accent5 2 3 2 5 2" xfId="20545"/>
    <cellStyle name="40% - Accent5 2 3 2 6" xfId="18208"/>
    <cellStyle name="40% - Accent5 2 3 3" xfId="1337"/>
    <cellStyle name="40% - Accent5 2 3 3 2" xfId="2067"/>
    <cellStyle name="40% - Accent5 2 3 3 2 2" xfId="8544"/>
    <cellStyle name="40% - Accent5 2 3 3 2 2 2" xfId="17586"/>
    <cellStyle name="40% - Accent5 2 3 3 2 2 2 2" xfId="23394"/>
    <cellStyle name="40% - Accent5 2 3 3 2 2 3" xfId="20107"/>
    <cellStyle name="40% - Accent5 2 3 3 2 3" xfId="11517"/>
    <cellStyle name="40% - Accent5 2 3 3 2 3 2" xfId="22225"/>
    <cellStyle name="40% - Accent5 2 3 3 2 4" xfId="18938"/>
    <cellStyle name="40% - Accent5 2 3 3 3" xfId="7900"/>
    <cellStyle name="40% - Accent5 2 3 3 3 2" xfId="10905"/>
    <cellStyle name="40% - Accent5 2 3 3 3 2 2" xfId="21641"/>
    <cellStyle name="40% - Accent5 2 3 3 3 3" xfId="19523"/>
    <cellStyle name="40% - Accent5 2 3 3 4" xfId="17002"/>
    <cellStyle name="40% - Accent5 2 3 3 4 2" xfId="22810"/>
    <cellStyle name="40% - Accent5 2 3 3 5" xfId="9665"/>
    <cellStyle name="40% - Accent5 2 3 3 5 2" xfId="20691"/>
    <cellStyle name="40% - Accent5 2 3 3 6" xfId="18354"/>
    <cellStyle name="40% - Accent5 2 3 4" xfId="1551"/>
    <cellStyle name="40% - Accent5 2 3 4 2" xfId="8082"/>
    <cellStyle name="40% - Accent5 2 3 4 2 2" xfId="11095"/>
    <cellStyle name="40% - Accent5 2 3 4 2 2 2" xfId="21823"/>
    <cellStyle name="40% - Accent5 2 3 4 2 3" xfId="19705"/>
    <cellStyle name="40% - Accent5 2 3 4 3" xfId="17184"/>
    <cellStyle name="40% - Accent5 2 3 4 3 2" xfId="22992"/>
    <cellStyle name="40% - Accent5 2 3 4 4" xfId="9847"/>
    <cellStyle name="40% - Accent5 2 3 4 4 2" xfId="20873"/>
    <cellStyle name="40% - Accent5 2 3 4 5" xfId="18536"/>
    <cellStyle name="40% - Accent5 2 3 5" xfId="1766"/>
    <cellStyle name="40% - Accent5 2 3 5 2" xfId="8264"/>
    <cellStyle name="40% - Accent5 2 3 5 2 2" xfId="11290"/>
    <cellStyle name="40% - Accent5 2 3 5 2 2 2" xfId="22005"/>
    <cellStyle name="40% - Accent5 2 3 5 2 3" xfId="19887"/>
    <cellStyle name="40% - Accent5 2 3 5 3" xfId="17366"/>
    <cellStyle name="40% - Accent5 2 3 5 3 2" xfId="23174"/>
    <cellStyle name="40% - Accent5 2 3 5 4" xfId="9445"/>
    <cellStyle name="40% - Accent5 2 3 5 4 2" xfId="20471"/>
    <cellStyle name="40% - Accent5 2 3 5 5" xfId="18718"/>
    <cellStyle name="40% - Accent5 2 3 6" xfId="1040"/>
    <cellStyle name="40% - Accent5 2 3 6 2" xfId="7668"/>
    <cellStyle name="40% - Accent5 2 3 6 2 2" xfId="16782"/>
    <cellStyle name="40% - Accent5 2 3 6 2 2 2" xfId="22590"/>
    <cellStyle name="40% - Accent5 2 3 6 2 3" xfId="19303"/>
    <cellStyle name="40% - Accent5 2 3 6 3" xfId="10658"/>
    <cellStyle name="40% - Accent5 2 3 6 3 2" xfId="21421"/>
    <cellStyle name="40% - Accent5 2 3 6 4" xfId="18134"/>
    <cellStyle name="40% - Accent5 2 3 7" xfId="3463"/>
    <cellStyle name="40% - Accent5 2 3 7 2" xfId="10498"/>
    <cellStyle name="40% - Accent5 2 3 7 2 2" xfId="21275"/>
    <cellStyle name="40% - Accent5 2 3 7 3" xfId="17988"/>
    <cellStyle name="40% - Accent5 2 3 8" xfId="7443"/>
    <cellStyle name="40% - Accent5 2 3 8 2" xfId="10113"/>
    <cellStyle name="40% - Accent5 2 3 8 2 2" xfId="21092"/>
    <cellStyle name="40% - Accent5 2 3 8 3" xfId="19157"/>
    <cellStyle name="40% - Accent5 2 3 9" xfId="16636"/>
    <cellStyle name="40% - Accent5 2 3 9 2" xfId="22444"/>
    <cellStyle name="40% - Accent5 2 4" xfId="591"/>
    <cellStyle name="40% - Accent5 2 4 10" xfId="17841"/>
    <cellStyle name="40% - Accent5 2 4 11" xfId="849"/>
    <cellStyle name="40% - Accent5 2 4 2" xfId="1377"/>
    <cellStyle name="40% - Accent5 2 4 2 2" xfId="2103"/>
    <cellStyle name="40% - Accent5 2 4 2 2 2" xfId="8580"/>
    <cellStyle name="40% - Accent5 2 4 2 2 2 2" xfId="17622"/>
    <cellStyle name="40% - Accent5 2 4 2 2 2 2 2" xfId="23430"/>
    <cellStyle name="40% - Accent5 2 4 2 2 2 3" xfId="20143"/>
    <cellStyle name="40% - Accent5 2 4 2 2 3" xfId="11553"/>
    <cellStyle name="40% - Accent5 2 4 2 2 3 2" xfId="22261"/>
    <cellStyle name="40% - Accent5 2 4 2 2 4" xfId="18974"/>
    <cellStyle name="40% - Accent5 2 4 2 3" xfId="7936"/>
    <cellStyle name="40% - Accent5 2 4 2 3 2" xfId="10941"/>
    <cellStyle name="40% - Accent5 2 4 2 3 2 2" xfId="21677"/>
    <cellStyle name="40% - Accent5 2 4 2 3 3" xfId="19559"/>
    <cellStyle name="40% - Accent5 2 4 2 4" xfId="17038"/>
    <cellStyle name="40% - Accent5 2 4 2 4 2" xfId="22846"/>
    <cellStyle name="40% - Accent5 2 4 2 5" xfId="9701"/>
    <cellStyle name="40% - Accent5 2 4 2 5 2" xfId="20727"/>
    <cellStyle name="40% - Accent5 2 4 2 6" xfId="18390"/>
    <cellStyle name="40% - Accent5 2 4 3" xfId="1587"/>
    <cellStyle name="40% - Accent5 2 4 3 2" xfId="8118"/>
    <cellStyle name="40% - Accent5 2 4 3 2 2" xfId="11131"/>
    <cellStyle name="40% - Accent5 2 4 3 2 2 2" xfId="21859"/>
    <cellStyle name="40% - Accent5 2 4 3 2 3" xfId="19741"/>
    <cellStyle name="40% - Accent5 2 4 3 3" xfId="17220"/>
    <cellStyle name="40% - Accent5 2 4 3 3 2" xfId="23028"/>
    <cellStyle name="40% - Accent5 2 4 3 4" xfId="9883"/>
    <cellStyle name="40% - Accent5 2 4 3 4 2" xfId="20909"/>
    <cellStyle name="40% - Accent5 2 4 3 5" xfId="18572"/>
    <cellStyle name="40% - Accent5 2 4 4" xfId="1882"/>
    <cellStyle name="40% - Accent5 2 4 4 2" xfId="8378"/>
    <cellStyle name="40% - Accent5 2 4 4 2 2" xfId="11400"/>
    <cellStyle name="40% - Accent5 2 4 4 2 2 2" xfId="22115"/>
    <cellStyle name="40% - Accent5 2 4 4 2 3" xfId="19997"/>
    <cellStyle name="40% - Accent5 2 4 4 3" xfId="17476"/>
    <cellStyle name="40% - Accent5 2 4 4 3 2" xfId="23284"/>
    <cellStyle name="40% - Accent5 2 4 4 4" xfId="9555"/>
    <cellStyle name="40% - Accent5 2 4 4 4 2" xfId="20581"/>
    <cellStyle name="40% - Accent5 2 4 4 5" xfId="18828"/>
    <cellStyle name="40% - Accent5 2 4 5" xfId="1152"/>
    <cellStyle name="40% - Accent5 2 4 5 2" xfId="7780"/>
    <cellStyle name="40% - Accent5 2 4 5 2 2" xfId="16892"/>
    <cellStyle name="40% - Accent5 2 4 5 2 2 2" xfId="22700"/>
    <cellStyle name="40% - Accent5 2 4 5 2 3" xfId="19413"/>
    <cellStyle name="40% - Accent5 2 4 5 3" xfId="10768"/>
    <cellStyle name="40% - Accent5 2 4 5 3 2" xfId="21531"/>
    <cellStyle name="40% - Accent5 2 4 5 4" xfId="18244"/>
    <cellStyle name="40% - Accent5 2 4 6" xfId="3502"/>
    <cellStyle name="40% - Accent5 2 4 6 2" xfId="10537"/>
    <cellStyle name="40% - Accent5 2 4 6 2 2" xfId="21311"/>
    <cellStyle name="40% - Accent5 2 4 6 3" xfId="18024"/>
    <cellStyle name="40% - Accent5 2 4 7" xfId="7479"/>
    <cellStyle name="40% - Accent5 2 4 7 2" xfId="10149"/>
    <cellStyle name="40% - Accent5 2 4 7 2 2" xfId="21128"/>
    <cellStyle name="40% - Accent5 2 4 7 3" xfId="19193"/>
    <cellStyle name="40% - Accent5 2 4 8" xfId="16672"/>
    <cellStyle name="40% - Accent5 2 4 8 2" xfId="22480"/>
    <cellStyle name="40% - Accent5 2 4 9" xfId="9299"/>
    <cellStyle name="40% - Accent5 2 4 9 2" xfId="20325"/>
    <cellStyle name="40% - Accent5 2 5" xfId="645"/>
    <cellStyle name="40% - Accent5 2 5 10" xfId="17877"/>
    <cellStyle name="40% - Accent5 2 5 11" xfId="886"/>
    <cellStyle name="40% - Accent5 2 5 2" xfId="1431"/>
    <cellStyle name="40% - Accent5 2 5 2 2" xfId="2139"/>
    <cellStyle name="40% - Accent5 2 5 2 2 2" xfId="8616"/>
    <cellStyle name="40% - Accent5 2 5 2 2 2 2" xfId="17658"/>
    <cellStyle name="40% - Accent5 2 5 2 2 2 2 2" xfId="23466"/>
    <cellStyle name="40% - Accent5 2 5 2 2 2 3" xfId="20179"/>
    <cellStyle name="40% - Accent5 2 5 2 2 3" xfId="11589"/>
    <cellStyle name="40% - Accent5 2 5 2 2 3 2" xfId="22297"/>
    <cellStyle name="40% - Accent5 2 5 2 2 4" xfId="19010"/>
    <cellStyle name="40% - Accent5 2 5 2 3" xfId="7972"/>
    <cellStyle name="40% - Accent5 2 5 2 3 2" xfId="10983"/>
    <cellStyle name="40% - Accent5 2 5 2 3 2 2" xfId="21713"/>
    <cellStyle name="40% - Accent5 2 5 2 3 3" xfId="19595"/>
    <cellStyle name="40% - Accent5 2 5 2 4" xfId="17074"/>
    <cellStyle name="40% - Accent5 2 5 2 4 2" xfId="22882"/>
    <cellStyle name="40% - Accent5 2 5 2 5" xfId="9737"/>
    <cellStyle name="40% - Accent5 2 5 2 5 2" xfId="20763"/>
    <cellStyle name="40% - Accent5 2 5 2 6" xfId="18426"/>
    <cellStyle name="40% - Accent5 2 5 3" xfId="1623"/>
    <cellStyle name="40% - Accent5 2 5 3 2" xfId="8154"/>
    <cellStyle name="40% - Accent5 2 5 3 2 2" xfId="11167"/>
    <cellStyle name="40% - Accent5 2 5 3 2 2 2" xfId="21895"/>
    <cellStyle name="40% - Accent5 2 5 3 2 3" xfId="19777"/>
    <cellStyle name="40% - Accent5 2 5 3 3" xfId="17256"/>
    <cellStyle name="40% - Accent5 2 5 3 3 2" xfId="23064"/>
    <cellStyle name="40% - Accent5 2 5 3 4" xfId="9919"/>
    <cellStyle name="40% - Accent5 2 5 3 4 2" xfId="20945"/>
    <cellStyle name="40% - Accent5 2 5 3 5" xfId="18608"/>
    <cellStyle name="40% - Accent5 2 5 4" xfId="1932"/>
    <cellStyle name="40% - Accent5 2 5 4 2" xfId="8414"/>
    <cellStyle name="40% - Accent5 2 5 4 2 2" xfId="11441"/>
    <cellStyle name="40% - Accent5 2 5 4 2 2 2" xfId="22151"/>
    <cellStyle name="40% - Accent5 2 5 4 2 3" xfId="20033"/>
    <cellStyle name="40% - Accent5 2 5 4 3" xfId="17512"/>
    <cellStyle name="40% - Accent5 2 5 4 3 2" xfId="23320"/>
    <cellStyle name="40% - Accent5 2 5 4 4" xfId="9591"/>
    <cellStyle name="40% - Accent5 2 5 4 4 2" xfId="20617"/>
    <cellStyle name="40% - Accent5 2 5 4 5" xfId="18864"/>
    <cellStyle name="40% - Accent5 2 5 5" xfId="1192"/>
    <cellStyle name="40% - Accent5 2 5 5 2" xfId="7820"/>
    <cellStyle name="40% - Accent5 2 5 5 2 2" xfId="16928"/>
    <cellStyle name="40% - Accent5 2 5 5 2 2 2" xfId="22736"/>
    <cellStyle name="40% - Accent5 2 5 5 2 3" xfId="19449"/>
    <cellStyle name="40% - Accent5 2 5 5 3" xfId="10804"/>
    <cellStyle name="40% - Accent5 2 5 5 3 2" xfId="21567"/>
    <cellStyle name="40% - Accent5 2 5 5 4" xfId="18280"/>
    <cellStyle name="40% - Accent5 2 5 6" xfId="3547"/>
    <cellStyle name="40% - Accent5 2 5 6 2" xfId="10581"/>
    <cellStyle name="40% - Accent5 2 5 6 2 2" xfId="21347"/>
    <cellStyle name="40% - Accent5 2 5 6 3" xfId="18060"/>
    <cellStyle name="40% - Accent5 2 5 7" xfId="7515"/>
    <cellStyle name="40% - Accent5 2 5 7 2" xfId="10190"/>
    <cellStyle name="40% - Accent5 2 5 7 2 2" xfId="21164"/>
    <cellStyle name="40% - Accent5 2 5 7 3" xfId="19229"/>
    <cellStyle name="40% - Accent5 2 5 8" xfId="16708"/>
    <cellStyle name="40% - Accent5 2 5 8 2" xfId="22516"/>
    <cellStyle name="40% - Accent5 2 5 9" xfId="9335"/>
    <cellStyle name="40% - Accent5 2 5 9 2" xfId="20361"/>
    <cellStyle name="40% - Accent5 2 6" xfId="514"/>
    <cellStyle name="40% - Accent5 2 6 10" xfId="17768"/>
    <cellStyle name="40% - Accent5 2 6 11" xfId="742"/>
    <cellStyle name="40% - Accent5 2 6 2" xfId="1472"/>
    <cellStyle name="40% - Accent5 2 6 2 2" xfId="2175"/>
    <cellStyle name="40% - Accent5 2 6 2 2 2" xfId="8652"/>
    <cellStyle name="40% - Accent5 2 6 2 2 2 2" xfId="17694"/>
    <cellStyle name="40% - Accent5 2 6 2 2 2 2 2" xfId="23502"/>
    <cellStyle name="40% - Accent5 2 6 2 2 2 3" xfId="20215"/>
    <cellStyle name="40% - Accent5 2 6 2 2 3" xfId="11625"/>
    <cellStyle name="40% - Accent5 2 6 2 2 3 2" xfId="22333"/>
    <cellStyle name="40% - Accent5 2 6 2 2 4" xfId="19046"/>
    <cellStyle name="40% - Accent5 2 6 2 3" xfId="8008"/>
    <cellStyle name="40% - Accent5 2 6 2 3 2" xfId="11020"/>
    <cellStyle name="40% - Accent5 2 6 2 3 2 2" xfId="21749"/>
    <cellStyle name="40% - Accent5 2 6 2 3 3" xfId="19631"/>
    <cellStyle name="40% - Accent5 2 6 2 4" xfId="17110"/>
    <cellStyle name="40% - Accent5 2 6 2 4 2" xfId="22918"/>
    <cellStyle name="40% - Accent5 2 6 2 5" xfId="9773"/>
    <cellStyle name="40% - Accent5 2 6 2 5 2" xfId="20799"/>
    <cellStyle name="40% - Accent5 2 6 2 6" xfId="18462"/>
    <cellStyle name="40% - Accent5 2 6 3" xfId="1659"/>
    <cellStyle name="40% - Accent5 2 6 3 2" xfId="8190"/>
    <cellStyle name="40% - Accent5 2 6 3 2 2" xfId="11203"/>
    <cellStyle name="40% - Accent5 2 6 3 2 2 2" xfId="21931"/>
    <cellStyle name="40% - Accent5 2 6 3 2 3" xfId="19813"/>
    <cellStyle name="40% - Accent5 2 6 3 3" xfId="17292"/>
    <cellStyle name="40% - Accent5 2 6 3 3 2" xfId="23100"/>
    <cellStyle name="40% - Accent5 2 6 3 4" xfId="9955"/>
    <cellStyle name="40% - Accent5 2 6 3 4 2" xfId="20981"/>
    <cellStyle name="40% - Accent5 2 6 3 5" xfId="18644"/>
    <cellStyle name="40% - Accent5 2 6 4" xfId="1803"/>
    <cellStyle name="40% - Accent5 2 6 4 2" xfId="8301"/>
    <cellStyle name="40% - Accent5 2 6 4 2 2" xfId="11327"/>
    <cellStyle name="40% - Accent5 2 6 4 2 2 2" xfId="22042"/>
    <cellStyle name="40% - Accent5 2 6 4 2 3" xfId="19924"/>
    <cellStyle name="40% - Accent5 2 6 4 3" xfId="17403"/>
    <cellStyle name="40% - Accent5 2 6 4 3 2" xfId="23211"/>
    <cellStyle name="40% - Accent5 2 6 4 4" xfId="9482"/>
    <cellStyle name="40% - Accent5 2 6 4 4 2" xfId="20508"/>
    <cellStyle name="40% - Accent5 2 6 4 5" xfId="18755"/>
    <cellStyle name="40% - Accent5 2 6 5" xfId="1077"/>
    <cellStyle name="40% - Accent5 2 6 5 2" xfId="7705"/>
    <cellStyle name="40% - Accent5 2 6 5 2 2" xfId="16819"/>
    <cellStyle name="40% - Accent5 2 6 5 2 2 2" xfId="22627"/>
    <cellStyle name="40% - Accent5 2 6 5 2 3" xfId="19340"/>
    <cellStyle name="40% - Accent5 2 6 5 3" xfId="10695"/>
    <cellStyle name="40% - Accent5 2 6 5 3 2" xfId="21458"/>
    <cellStyle name="40% - Accent5 2 6 5 4" xfId="18171"/>
    <cellStyle name="40% - Accent5 2 6 6" xfId="3404"/>
    <cellStyle name="40% - Accent5 2 6 6 2" xfId="10440"/>
    <cellStyle name="40% - Accent5 2 6 6 2 2" xfId="21238"/>
    <cellStyle name="40% - Accent5 2 6 6 3" xfId="17951"/>
    <cellStyle name="40% - Accent5 2 6 7" xfId="7406"/>
    <cellStyle name="40% - Accent5 2 6 7 2" xfId="10072"/>
    <cellStyle name="40% - Accent5 2 6 7 2 2" xfId="21055"/>
    <cellStyle name="40% - Accent5 2 6 7 3" xfId="19120"/>
    <cellStyle name="40% - Accent5 2 6 8" xfId="16599"/>
    <cellStyle name="40% - Accent5 2 6 8 2" xfId="22407"/>
    <cellStyle name="40% - Accent5 2 6 9" xfId="9371"/>
    <cellStyle name="40% - Accent5 2 6 9 2" xfId="20397"/>
    <cellStyle name="40% - Accent5 2 7" xfId="1266"/>
    <cellStyle name="40% - Accent5 2 7 2" xfId="2030"/>
    <cellStyle name="40% - Accent5 2 7 2 2" xfId="8507"/>
    <cellStyle name="40% - Accent5 2 7 2 2 2" xfId="17549"/>
    <cellStyle name="40% - Accent5 2 7 2 2 2 2" xfId="23357"/>
    <cellStyle name="40% - Accent5 2 7 2 2 3" xfId="20070"/>
    <cellStyle name="40% - Accent5 2 7 2 3" xfId="11480"/>
    <cellStyle name="40% - Accent5 2 7 2 3 2" xfId="22188"/>
    <cellStyle name="40% - Accent5 2 7 2 4" xfId="18901"/>
    <cellStyle name="40% - Accent5 2 7 3" xfId="7863"/>
    <cellStyle name="40% - Accent5 2 7 3 2" xfId="10860"/>
    <cellStyle name="40% - Accent5 2 7 3 2 2" xfId="21604"/>
    <cellStyle name="40% - Accent5 2 7 3 3" xfId="19486"/>
    <cellStyle name="40% - Accent5 2 7 4" xfId="16965"/>
    <cellStyle name="40% - Accent5 2 7 4 2" xfId="22773"/>
    <cellStyle name="40% - Accent5 2 7 5" xfId="9628"/>
    <cellStyle name="40% - Accent5 2 7 5 2" xfId="20654"/>
    <cellStyle name="40% - Accent5 2 7 6" xfId="18317"/>
    <cellStyle name="40% - Accent5 2 8" xfId="1514"/>
    <cellStyle name="40% - Accent5 2 8 2" xfId="8045"/>
    <cellStyle name="40% - Accent5 2 8 2 2" xfId="11058"/>
    <cellStyle name="40% - Accent5 2 8 2 2 2" xfId="21786"/>
    <cellStyle name="40% - Accent5 2 8 2 3" xfId="19668"/>
    <cellStyle name="40% - Accent5 2 8 3" xfId="17147"/>
    <cellStyle name="40% - Accent5 2 8 3 2" xfId="22955"/>
    <cellStyle name="40% - Accent5 2 8 4" xfId="9810"/>
    <cellStyle name="40% - Accent5 2 8 4 2" xfId="20836"/>
    <cellStyle name="40% - Accent5 2 8 5" xfId="18499"/>
    <cellStyle name="40% - Accent5 2 9" xfId="1700"/>
    <cellStyle name="40% - Accent5 2 9 2" xfId="8227"/>
    <cellStyle name="40% - Accent5 2 9 2 2" xfId="11242"/>
    <cellStyle name="40% - Accent5 2 9 2 2 2" xfId="21968"/>
    <cellStyle name="40% - Accent5 2 9 2 3" xfId="19850"/>
    <cellStyle name="40% - Accent5 2 9 3" xfId="17329"/>
    <cellStyle name="40% - Accent5 2 9 3 2" xfId="23137"/>
    <cellStyle name="40% - Accent5 2 9 4" xfId="9408"/>
    <cellStyle name="40% - Accent5 2 9 4 2" xfId="20434"/>
    <cellStyle name="40% - Accent5 2 9 5" xfId="18681"/>
    <cellStyle name="40% - Accent5 3" xfId="216"/>
    <cellStyle name="40% - Accent6 2" xfId="217"/>
    <cellStyle name="40% - Accent6 2 10" xfId="937"/>
    <cellStyle name="40% - Accent6 2 10 2" xfId="7565"/>
    <cellStyle name="40% - Accent6 2 10 2 2" xfId="16746"/>
    <cellStyle name="40% - Accent6 2 10 2 2 2" xfId="22554"/>
    <cellStyle name="40% - Accent6 2 10 2 3" xfId="19267"/>
    <cellStyle name="40% - Accent6 2 10 3" xfId="10622"/>
    <cellStyle name="40% - Accent6 2 10 3 2" xfId="21385"/>
    <cellStyle name="40% - Accent6 2 10 4" xfId="18098"/>
    <cellStyle name="40% - Accent6 2 11" xfId="3215"/>
    <cellStyle name="40% - Accent6 2 11 2" xfId="10264"/>
    <cellStyle name="40% - Accent6 2 11 2 2" xfId="21202"/>
    <cellStyle name="40% - Accent6 2 11 3" xfId="17915"/>
    <cellStyle name="40% - Accent6 2 12" xfId="7370"/>
    <cellStyle name="40% - Accent6 2 12 2" xfId="10006"/>
    <cellStyle name="40% - Accent6 2 12 2 2" xfId="21019"/>
    <cellStyle name="40% - Accent6 2 12 3" xfId="19084"/>
    <cellStyle name="40% - Accent6 2 13" xfId="16563"/>
    <cellStyle name="40% - Accent6 2 13 2" xfId="22371"/>
    <cellStyle name="40% - Accent6 2 14" xfId="9227"/>
    <cellStyle name="40% - Accent6 2 14 2" xfId="20253"/>
    <cellStyle name="40% - Accent6 2 15" xfId="17732"/>
    <cellStyle name="40% - Accent6 2 16" xfId="697"/>
    <cellStyle name="40% - Accent6 2 2" xfId="467"/>
    <cellStyle name="40% - Accent6 2 2 10" xfId="3371"/>
    <cellStyle name="40% - Accent6 2 2 10 2" xfId="10407"/>
    <cellStyle name="40% - Accent6 2 2 10 2 2" xfId="21220"/>
    <cellStyle name="40% - Accent6 2 2 10 3" xfId="17933"/>
    <cellStyle name="40% - Accent6 2 2 11" xfId="7388"/>
    <cellStyle name="40% - Accent6 2 2 11 2" xfId="10047"/>
    <cellStyle name="40% - Accent6 2 2 11 2 2" xfId="21037"/>
    <cellStyle name="40% - Accent6 2 2 11 3" xfId="19102"/>
    <cellStyle name="40% - Accent6 2 2 12" xfId="16581"/>
    <cellStyle name="40% - Accent6 2 2 12 2" xfId="22389"/>
    <cellStyle name="40% - Accent6 2 2 13" xfId="9245"/>
    <cellStyle name="40% - Accent6 2 2 13 2" xfId="20271"/>
    <cellStyle name="40% - Accent6 2 2 14" xfId="17750"/>
    <cellStyle name="40% - Accent6 2 2 15" xfId="717"/>
    <cellStyle name="40% - Accent6 2 2 2" xfId="570"/>
    <cellStyle name="40% - Accent6 2 2 2 10" xfId="9282"/>
    <cellStyle name="40% - Accent6 2 2 2 10 2" xfId="20308"/>
    <cellStyle name="40% - Accent6 2 2 2 11" xfId="17824"/>
    <cellStyle name="40% - Accent6 2 2 2 12" xfId="832"/>
    <cellStyle name="40% - Accent6 2 2 2 2" xfId="1134"/>
    <cellStyle name="40% - Accent6 2 2 2 2 2" xfId="1863"/>
    <cellStyle name="40% - Accent6 2 2 2 2 2 2" xfId="8361"/>
    <cellStyle name="40% - Accent6 2 2 2 2 2 2 2" xfId="17459"/>
    <cellStyle name="40% - Accent6 2 2 2 2 2 2 2 2" xfId="23267"/>
    <cellStyle name="40% - Accent6 2 2 2 2 2 2 3" xfId="19980"/>
    <cellStyle name="40% - Accent6 2 2 2 2 2 3" xfId="11383"/>
    <cellStyle name="40% - Accent6 2 2 2 2 2 3 2" xfId="22098"/>
    <cellStyle name="40% - Accent6 2 2 2 2 2 4" xfId="18811"/>
    <cellStyle name="40% - Accent6 2 2 2 2 3" xfId="7762"/>
    <cellStyle name="40% - Accent6 2 2 2 2 3 2" xfId="10751"/>
    <cellStyle name="40% - Accent6 2 2 2 2 3 2 2" xfId="21514"/>
    <cellStyle name="40% - Accent6 2 2 2 2 3 3" xfId="19396"/>
    <cellStyle name="40% - Accent6 2 2 2 2 4" xfId="16875"/>
    <cellStyle name="40% - Accent6 2 2 2 2 4 2" xfId="22683"/>
    <cellStyle name="40% - Accent6 2 2 2 2 5" xfId="9538"/>
    <cellStyle name="40% - Accent6 2 2 2 2 5 2" xfId="20564"/>
    <cellStyle name="40% - Accent6 2 2 2 2 6" xfId="18227"/>
    <cellStyle name="40% - Accent6 2 2 2 3" xfId="1356"/>
    <cellStyle name="40% - Accent6 2 2 2 3 2" xfId="2086"/>
    <cellStyle name="40% - Accent6 2 2 2 3 2 2" xfId="8563"/>
    <cellStyle name="40% - Accent6 2 2 2 3 2 2 2" xfId="17605"/>
    <cellStyle name="40% - Accent6 2 2 2 3 2 2 2 2" xfId="23413"/>
    <cellStyle name="40% - Accent6 2 2 2 3 2 2 3" xfId="20126"/>
    <cellStyle name="40% - Accent6 2 2 2 3 2 3" xfId="11536"/>
    <cellStyle name="40% - Accent6 2 2 2 3 2 3 2" xfId="22244"/>
    <cellStyle name="40% - Accent6 2 2 2 3 2 4" xfId="18957"/>
    <cellStyle name="40% - Accent6 2 2 2 3 3" xfId="7919"/>
    <cellStyle name="40% - Accent6 2 2 2 3 3 2" xfId="10924"/>
    <cellStyle name="40% - Accent6 2 2 2 3 3 2 2" xfId="21660"/>
    <cellStyle name="40% - Accent6 2 2 2 3 3 3" xfId="19542"/>
    <cellStyle name="40% - Accent6 2 2 2 3 4" xfId="17021"/>
    <cellStyle name="40% - Accent6 2 2 2 3 4 2" xfId="22829"/>
    <cellStyle name="40% - Accent6 2 2 2 3 5" xfId="9684"/>
    <cellStyle name="40% - Accent6 2 2 2 3 5 2" xfId="20710"/>
    <cellStyle name="40% - Accent6 2 2 2 3 6" xfId="18373"/>
    <cellStyle name="40% - Accent6 2 2 2 4" xfId="1570"/>
    <cellStyle name="40% - Accent6 2 2 2 4 2" xfId="8101"/>
    <cellStyle name="40% - Accent6 2 2 2 4 2 2" xfId="11114"/>
    <cellStyle name="40% - Accent6 2 2 2 4 2 2 2" xfId="21842"/>
    <cellStyle name="40% - Accent6 2 2 2 4 2 3" xfId="19724"/>
    <cellStyle name="40% - Accent6 2 2 2 4 3" xfId="17203"/>
    <cellStyle name="40% - Accent6 2 2 2 4 3 2" xfId="23011"/>
    <cellStyle name="40% - Accent6 2 2 2 4 4" xfId="9866"/>
    <cellStyle name="40% - Accent6 2 2 2 4 4 2" xfId="20892"/>
    <cellStyle name="40% - Accent6 2 2 2 4 5" xfId="18555"/>
    <cellStyle name="40% - Accent6 2 2 2 5" xfId="1785"/>
    <cellStyle name="40% - Accent6 2 2 2 5 2" xfId="8283"/>
    <cellStyle name="40% - Accent6 2 2 2 5 2 2" xfId="11309"/>
    <cellStyle name="40% - Accent6 2 2 2 5 2 2 2" xfId="22024"/>
    <cellStyle name="40% - Accent6 2 2 2 5 2 3" xfId="19906"/>
    <cellStyle name="40% - Accent6 2 2 2 5 3" xfId="17385"/>
    <cellStyle name="40% - Accent6 2 2 2 5 3 2" xfId="23193"/>
    <cellStyle name="40% - Accent6 2 2 2 5 4" xfId="9464"/>
    <cellStyle name="40% - Accent6 2 2 2 5 4 2" xfId="20490"/>
    <cellStyle name="40% - Accent6 2 2 2 5 5" xfId="18737"/>
    <cellStyle name="40% - Accent6 2 2 2 6" xfId="1059"/>
    <cellStyle name="40% - Accent6 2 2 2 6 2" xfId="7687"/>
    <cellStyle name="40% - Accent6 2 2 2 6 2 2" xfId="16801"/>
    <cellStyle name="40% - Accent6 2 2 2 6 2 2 2" xfId="22609"/>
    <cellStyle name="40% - Accent6 2 2 2 6 2 3" xfId="19322"/>
    <cellStyle name="40% - Accent6 2 2 2 6 3" xfId="10677"/>
    <cellStyle name="40% - Accent6 2 2 2 6 3 2" xfId="21440"/>
    <cellStyle name="40% - Accent6 2 2 2 6 4" xfId="18153"/>
    <cellStyle name="40% - Accent6 2 2 2 7" xfId="3482"/>
    <cellStyle name="40% - Accent6 2 2 2 7 2" xfId="10517"/>
    <cellStyle name="40% - Accent6 2 2 2 7 2 2" xfId="21294"/>
    <cellStyle name="40% - Accent6 2 2 2 7 3" xfId="18007"/>
    <cellStyle name="40% - Accent6 2 2 2 8" xfId="7462"/>
    <cellStyle name="40% - Accent6 2 2 2 8 2" xfId="10132"/>
    <cellStyle name="40% - Accent6 2 2 2 8 2 2" xfId="21111"/>
    <cellStyle name="40% - Accent6 2 2 2 8 3" xfId="19176"/>
    <cellStyle name="40% - Accent6 2 2 2 9" xfId="16655"/>
    <cellStyle name="40% - Accent6 2 2 2 9 2" xfId="22463"/>
    <cellStyle name="40% - Accent6 2 2 3" xfId="628"/>
    <cellStyle name="40% - Accent6 2 2 3 10" xfId="17860"/>
    <cellStyle name="40% - Accent6 2 2 3 11" xfId="869"/>
    <cellStyle name="40% - Accent6 2 2 3 2" xfId="1414"/>
    <cellStyle name="40% - Accent6 2 2 3 2 2" xfId="2122"/>
    <cellStyle name="40% - Accent6 2 2 3 2 2 2" xfId="8599"/>
    <cellStyle name="40% - Accent6 2 2 3 2 2 2 2" xfId="17641"/>
    <cellStyle name="40% - Accent6 2 2 3 2 2 2 2 2" xfId="23449"/>
    <cellStyle name="40% - Accent6 2 2 3 2 2 2 3" xfId="20162"/>
    <cellStyle name="40% - Accent6 2 2 3 2 2 3" xfId="11572"/>
    <cellStyle name="40% - Accent6 2 2 3 2 2 3 2" xfId="22280"/>
    <cellStyle name="40% - Accent6 2 2 3 2 2 4" xfId="18993"/>
    <cellStyle name="40% - Accent6 2 2 3 2 3" xfId="7955"/>
    <cellStyle name="40% - Accent6 2 2 3 2 3 2" xfId="10966"/>
    <cellStyle name="40% - Accent6 2 2 3 2 3 2 2" xfId="21696"/>
    <cellStyle name="40% - Accent6 2 2 3 2 3 3" xfId="19578"/>
    <cellStyle name="40% - Accent6 2 2 3 2 4" xfId="17057"/>
    <cellStyle name="40% - Accent6 2 2 3 2 4 2" xfId="22865"/>
    <cellStyle name="40% - Accent6 2 2 3 2 5" xfId="9720"/>
    <cellStyle name="40% - Accent6 2 2 3 2 5 2" xfId="20746"/>
    <cellStyle name="40% - Accent6 2 2 3 2 6" xfId="18409"/>
    <cellStyle name="40% - Accent6 2 2 3 3" xfId="1606"/>
    <cellStyle name="40% - Accent6 2 2 3 3 2" xfId="8137"/>
    <cellStyle name="40% - Accent6 2 2 3 3 2 2" xfId="11150"/>
    <cellStyle name="40% - Accent6 2 2 3 3 2 2 2" xfId="21878"/>
    <cellStyle name="40% - Accent6 2 2 3 3 2 3" xfId="19760"/>
    <cellStyle name="40% - Accent6 2 2 3 3 3" xfId="17239"/>
    <cellStyle name="40% - Accent6 2 2 3 3 3 2" xfId="23047"/>
    <cellStyle name="40% - Accent6 2 2 3 3 4" xfId="9902"/>
    <cellStyle name="40% - Accent6 2 2 3 3 4 2" xfId="20928"/>
    <cellStyle name="40% - Accent6 2 2 3 3 5" xfId="18591"/>
    <cellStyle name="40% - Accent6 2 2 3 4" xfId="1915"/>
    <cellStyle name="40% - Accent6 2 2 3 4 2" xfId="8397"/>
    <cellStyle name="40% - Accent6 2 2 3 4 2 2" xfId="11424"/>
    <cellStyle name="40% - Accent6 2 2 3 4 2 2 2" xfId="22134"/>
    <cellStyle name="40% - Accent6 2 2 3 4 2 3" xfId="20016"/>
    <cellStyle name="40% - Accent6 2 2 3 4 3" xfId="17495"/>
    <cellStyle name="40% - Accent6 2 2 3 4 3 2" xfId="23303"/>
    <cellStyle name="40% - Accent6 2 2 3 4 4" xfId="9574"/>
    <cellStyle name="40% - Accent6 2 2 3 4 4 2" xfId="20600"/>
    <cellStyle name="40% - Accent6 2 2 3 4 5" xfId="18847"/>
    <cellStyle name="40% - Accent6 2 2 3 5" xfId="1175"/>
    <cellStyle name="40% - Accent6 2 2 3 5 2" xfId="7803"/>
    <cellStyle name="40% - Accent6 2 2 3 5 2 2" xfId="16911"/>
    <cellStyle name="40% - Accent6 2 2 3 5 2 2 2" xfId="22719"/>
    <cellStyle name="40% - Accent6 2 2 3 5 2 3" xfId="19432"/>
    <cellStyle name="40% - Accent6 2 2 3 5 3" xfId="10787"/>
    <cellStyle name="40% - Accent6 2 2 3 5 3 2" xfId="21550"/>
    <cellStyle name="40% - Accent6 2 2 3 5 4" xfId="18263"/>
    <cellStyle name="40% - Accent6 2 2 3 6" xfId="3530"/>
    <cellStyle name="40% - Accent6 2 2 3 6 2" xfId="10564"/>
    <cellStyle name="40% - Accent6 2 2 3 6 2 2" xfId="21330"/>
    <cellStyle name="40% - Accent6 2 2 3 6 3" xfId="18043"/>
    <cellStyle name="40% - Accent6 2 2 3 7" xfId="7498"/>
    <cellStyle name="40% - Accent6 2 2 3 7 2" xfId="10173"/>
    <cellStyle name="40% - Accent6 2 2 3 7 2 2" xfId="21147"/>
    <cellStyle name="40% - Accent6 2 2 3 7 3" xfId="19212"/>
    <cellStyle name="40% - Accent6 2 2 3 8" xfId="16691"/>
    <cellStyle name="40% - Accent6 2 2 3 8 2" xfId="22499"/>
    <cellStyle name="40% - Accent6 2 2 3 9" xfId="9318"/>
    <cellStyle name="40% - Accent6 2 2 3 9 2" xfId="20344"/>
    <cellStyle name="40% - Accent6 2 2 4" xfId="669"/>
    <cellStyle name="40% - Accent6 2 2 4 10" xfId="17896"/>
    <cellStyle name="40% - Accent6 2 2 4 11" xfId="905"/>
    <cellStyle name="40% - Accent6 2 2 4 2" xfId="1455"/>
    <cellStyle name="40% - Accent6 2 2 4 2 2" xfId="2158"/>
    <cellStyle name="40% - Accent6 2 2 4 2 2 2" xfId="8635"/>
    <cellStyle name="40% - Accent6 2 2 4 2 2 2 2" xfId="17677"/>
    <cellStyle name="40% - Accent6 2 2 4 2 2 2 2 2" xfId="23485"/>
    <cellStyle name="40% - Accent6 2 2 4 2 2 2 3" xfId="20198"/>
    <cellStyle name="40% - Accent6 2 2 4 2 2 3" xfId="11608"/>
    <cellStyle name="40% - Accent6 2 2 4 2 2 3 2" xfId="22316"/>
    <cellStyle name="40% - Accent6 2 2 4 2 2 4" xfId="19029"/>
    <cellStyle name="40% - Accent6 2 2 4 2 3" xfId="7991"/>
    <cellStyle name="40% - Accent6 2 2 4 2 3 2" xfId="11003"/>
    <cellStyle name="40% - Accent6 2 2 4 2 3 2 2" xfId="21732"/>
    <cellStyle name="40% - Accent6 2 2 4 2 3 3" xfId="19614"/>
    <cellStyle name="40% - Accent6 2 2 4 2 4" xfId="17093"/>
    <cellStyle name="40% - Accent6 2 2 4 2 4 2" xfId="22901"/>
    <cellStyle name="40% - Accent6 2 2 4 2 5" xfId="9756"/>
    <cellStyle name="40% - Accent6 2 2 4 2 5 2" xfId="20782"/>
    <cellStyle name="40% - Accent6 2 2 4 2 6" xfId="18445"/>
    <cellStyle name="40% - Accent6 2 2 4 3" xfId="1642"/>
    <cellStyle name="40% - Accent6 2 2 4 3 2" xfId="8173"/>
    <cellStyle name="40% - Accent6 2 2 4 3 2 2" xfId="11186"/>
    <cellStyle name="40% - Accent6 2 2 4 3 2 2 2" xfId="21914"/>
    <cellStyle name="40% - Accent6 2 2 4 3 2 3" xfId="19796"/>
    <cellStyle name="40% - Accent6 2 2 4 3 3" xfId="17275"/>
    <cellStyle name="40% - Accent6 2 2 4 3 3 2" xfId="23083"/>
    <cellStyle name="40% - Accent6 2 2 4 3 4" xfId="9938"/>
    <cellStyle name="40% - Accent6 2 2 4 3 4 2" xfId="20964"/>
    <cellStyle name="40% - Accent6 2 2 4 3 5" xfId="18627"/>
    <cellStyle name="40% - Accent6 2 2 4 4" xfId="1956"/>
    <cellStyle name="40% - Accent6 2 2 4 4 2" xfId="8433"/>
    <cellStyle name="40% - Accent6 2 2 4 4 2 2" xfId="11462"/>
    <cellStyle name="40% - Accent6 2 2 4 4 2 2 2" xfId="22170"/>
    <cellStyle name="40% - Accent6 2 2 4 4 2 3" xfId="20052"/>
    <cellStyle name="40% - Accent6 2 2 4 4 3" xfId="17531"/>
    <cellStyle name="40% - Accent6 2 2 4 4 3 2" xfId="23339"/>
    <cellStyle name="40% - Accent6 2 2 4 4 4" xfId="9610"/>
    <cellStyle name="40% - Accent6 2 2 4 4 4 2" xfId="20636"/>
    <cellStyle name="40% - Accent6 2 2 4 4 5" xfId="18883"/>
    <cellStyle name="40% - Accent6 2 2 4 5" xfId="1213"/>
    <cellStyle name="40% - Accent6 2 2 4 5 2" xfId="7841"/>
    <cellStyle name="40% - Accent6 2 2 4 5 2 2" xfId="16947"/>
    <cellStyle name="40% - Accent6 2 2 4 5 2 2 2" xfId="22755"/>
    <cellStyle name="40% - Accent6 2 2 4 5 2 3" xfId="19468"/>
    <cellStyle name="40% - Accent6 2 2 4 5 3" xfId="10823"/>
    <cellStyle name="40% - Accent6 2 2 4 5 3 2" xfId="21586"/>
    <cellStyle name="40% - Accent6 2 2 4 5 4" xfId="18299"/>
    <cellStyle name="40% - Accent6 2 2 4 6" xfId="3569"/>
    <cellStyle name="40% - Accent6 2 2 4 6 2" xfId="10603"/>
    <cellStyle name="40% - Accent6 2 2 4 6 2 2" xfId="21366"/>
    <cellStyle name="40% - Accent6 2 2 4 6 3" xfId="18079"/>
    <cellStyle name="40% - Accent6 2 2 4 7" xfId="7534"/>
    <cellStyle name="40% - Accent6 2 2 4 7 2" xfId="10210"/>
    <cellStyle name="40% - Accent6 2 2 4 7 2 2" xfId="21183"/>
    <cellStyle name="40% - Accent6 2 2 4 7 3" xfId="19248"/>
    <cellStyle name="40% - Accent6 2 2 4 8" xfId="16727"/>
    <cellStyle name="40% - Accent6 2 2 4 8 2" xfId="22535"/>
    <cellStyle name="40% - Accent6 2 2 4 9" xfId="9354"/>
    <cellStyle name="40% - Accent6 2 2 4 9 2" xfId="20380"/>
    <cellStyle name="40% - Accent6 2 2 5" xfId="533"/>
    <cellStyle name="40% - Accent6 2 2 5 10" xfId="17787"/>
    <cellStyle name="40% - Accent6 2 2 5 11" xfId="766"/>
    <cellStyle name="40% - Accent6 2 2 5 2" xfId="1496"/>
    <cellStyle name="40% - Accent6 2 2 5 2 2" xfId="2194"/>
    <cellStyle name="40% - Accent6 2 2 5 2 2 2" xfId="8671"/>
    <cellStyle name="40% - Accent6 2 2 5 2 2 2 2" xfId="17713"/>
    <cellStyle name="40% - Accent6 2 2 5 2 2 2 2 2" xfId="23521"/>
    <cellStyle name="40% - Accent6 2 2 5 2 2 2 3" xfId="20234"/>
    <cellStyle name="40% - Accent6 2 2 5 2 2 3" xfId="11644"/>
    <cellStyle name="40% - Accent6 2 2 5 2 2 3 2" xfId="22352"/>
    <cellStyle name="40% - Accent6 2 2 5 2 2 4" xfId="19065"/>
    <cellStyle name="40% - Accent6 2 2 5 2 3" xfId="8027"/>
    <cellStyle name="40% - Accent6 2 2 5 2 3 2" xfId="11040"/>
    <cellStyle name="40% - Accent6 2 2 5 2 3 2 2" xfId="21768"/>
    <cellStyle name="40% - Accent6 2 2 5 2 3 3" xfId="19650"/>
    <cellStyle name="40% - Accent6 2 2 5 2 4" xfId="17129"/>
    <cellStyle name="40% - Accent6 2 2 5 2 4 2" xfId="22937"/>
    <cellStyle name="40% - Accent6 2 2 5 2 5" xfId="9792"/>
    <cellStyle name="40% - Accent6 2 2 5 2 5 2" xfId="20818"/>
    <cellStyle name="40% - Accent6 2 2 5 2 6" xfId="18481"/>
    <cellStyle name="40% - Accent6 2 2 5 3" xfId="1678"/>
    <cellStyle name="40% - Accent6 2 2 5 3 2" xfId="8209"/>
    <cellStyle name="40% - Accent6 2 2 5 3 2 2" xfId="11222"/>
    <cellStyle name="40% - Accent6 2 2 5 3 2 2 2" xfId="21950"/>
    <cellStyle name="40% - Accent6 2 2 5 3 2 3" xfId="19832"/>
    <cellStyle name="40% - Accent6 2 2 5 3 3" xfId="17311"/>
    <cellStyle name="40% - Accent6 2 2 5 3 3 2" xfId="23119"/>
    <cellStyle name="40% - Accent6 2 2 5 3 4" xfId="9974"/>
    <cellStyle name="40% - Accent6 2 2 5 3 4 2" xfId="21000"/>
    <cellStyle name="40% - Accent6 2 2 5 3 5" xfId="18663"/>
    <cellStyle name="40% - Accent6 2 2 5 4" xfId="1826"/>
    <cellStyle name="40% - Accent6 2 2 5 4 2" xfId="8324"/>
    <cellStyle name="40% - Accent6 2 2 5 4 2 2" xfId="11346"/>
    <cellStyle name="40% - Accent6 2 2 5 4 2 2 2" xfId="22061"/>
    <cellStyle name="40% - Accent6 2 2 5 4 2 3" xfId="19943"/>
    <cellStyle name="40% - Accent6 2 2 5 4 3" xfId="17422"/>
    <cellStyle name="40% - Accent6 2 2 5 4 3 2" xfId="23230"/>
    <cellStyle name="40% - Accent6 2 2 5 4 4" xfId="9501"/>
    <cellStyle name="40% - Accent6 2 2 5 4 4 2" xfId="20527"/>
    <cellStyle name="40% - Accent6 2 2 5 4 5" xfId="18774"/>
    <cellStyle name="40% - Accent6 2 2 5 5" xfId="1097"/>
    <cellStyle name="40% - Accent6 2 2 5 5 2" xfId="7725"/>
    <cellStyle name="40% - Accent6 2 2 5 5 2 2" xfId="16838"/>
    <cellStyle name="40% - Accent6 2 2 5 5 2 2 2" xfId="22646"/>
    <cellStyle name="40% - Accent6 2 2 5 5 2 3" xfId="19359"/>
    <cellStyle name="40% - Accent6 2 2 5 5 3" xfId="10714"/>
    <cellStyle name="40% - Accent6 2 2 5 5 3 2" xfId="21477"/>
    <cellStyle name="40% - Accent6 2 2 5 5 4" xfId="18190"/>
    <cellStyle name="40% - Accent6 2 2 5 6" xfId="3426"/>
    <cellStyle name="40% - Accent6 2 2 5 6 2" xfId="10462"/>
    <cellStyle name="40% - Accent6 2 2 5 6 2 2" xfId="21257"/>
    <cellStyle name="40% - Accent6 2 2 5 6 3" xfId="17970"/>
    <cellStyle name="40% - Accent6 2 2 5 7" xfId="7425"/>
    <cellStyle name="40% - Accent6 2 2 5 7 2" xfId="10095"/>
    <cellStyle name="40% - Accent6 2 2 5 7 2 2" xfId="21074"/>
    <cellStyle name="40% - Accent6 2 2 5 7 3" xfId="19139"/>
    <cellStyle name="40% - Accent6 2 2 5 8" xfId="16618"/>
    <cellStyle name="40% - Accent6 2 2 5 8 2" xfId="22426"/>
    <cellStyle name="40% - Accent6 2 2 5 9" xfId="9390"/>
    <cellStyle name="40% - Accent6 2 2 5 9 2" xfId="20416"/>
    <cellStyle name="40% - Accent6 2 2 6" xfId="1290"/>
    <cellStyle name="40% - Accent6 2 2 6 2" xfId="2049"/>
    <cellStyle name="40% - Accent6 2 2 6 2 2" xfId="8526"/>
    <cellStyle name="40% - Accent6 2 2 6 2 2 2" xfId="17568"/>
    <cellStyle name="40% - Accent6 2 2 6 2 2 2 2" xfId="23376"/>
    <cellStyle name="40% - Accent6 2 2 6 2 2 3" xfId="20089"/>
    <cellStyle name="40% - Accent6 2 2 6 2 3" xfId="11499"/>
    <cellStyle name="40% - Accent6 2 2 6 2 3 2" xfId="22207"/>
    <cellStyle name="40% - Accent6 2 2 6 2 4" xfId="18920"/>
    <cellStyle name="40% - Accent6 2 2 6 3" xfId="7882"/>
    <cellStyle name="40% - Accent6 2 2 6 3 2" xfId="10880"/>
    <cellStyle name="40% - Accent6 2 2 6 3 2 2" xfId="21623"/>
    <cellStyle name="40% - Accent6 2 2 6 3 3" xfId="19505"/>
    <cellStyle name="40% - Accent6 2 2 6 4" xfId="16984"/>
    <cellStyle name="40% - Accent6 2 2 6 4 2" xfId="22792"/>
    <cellStyle name="40% - Accent6 2 2 6 5" xfId="9647"/>
    <cellStyle name="40% - Accent6 2 2 6 5 2" xfId="20673"/>
    <cellStyle name="40% - Accent6 2 2 6 6" xfId="18336"/>
    <cellStyle name="40% - Accent6 2 2 7" xfId="1533"/>
    <cellStyle name="40% - Accent6 2 2 7 2" xfId="8064"/>
    <cellStyle name="40% - Accent6 2 2 7 2 2" xfId="11077"/>
    <cellStyle name="40% - Accent6 2 2 7 2 2 2" xfId="21805"/>
    <cellStyle name="40% - Accent6 2 2 7 2 3" xfId="19687"/>
    <cellStyle name="40% - Accent6 2 2 7 3" xfId="17166"/>
    <cellStyle name="40% - Accent6 2 2 7 3 2" xfId="22974"/>
    <cellStyle name="40% - Accent6 2 2 7 4" xfId="9829"/>
    <cellStyle name="40% - Accent6 2 2 7 4 2" xfId="20855"/>
    <cellStyle name="40% - Accent6 2 2 7 5" xfId="18518"/>
    <cellStyle name="40% - Accent6 2 2 8" xfId="1719"/>
    <cellStyle name="40% - Accent6 2 2 8 2" xfId="8246"/>
    <cellStyle name="40% - Accent6 2 2 8 2 2" xfId="11261"/>
    <cellStyle name="40% - Accent6 2 2 8 2 2 2" xfId="21987"/>
    <cellStyle name="40% - Accent6 2 2 8 2 3" xfId="19869"/>
    <cellStyle name="40% - Accent6 2 2 8 3" xfId="17348"/>
    <cellStyle name="40% - Accent6 2 2 8 3 2" xfId="23156"/>
    <cellStyle name="40% - Accent6 2 2 8 4" xfId="9427"/>
    <cellStyle name="40% - Accent6 2 2 8 4 2" xfId="20453"/>
    <cellStyle name="40% - Accent6 2 2 8 5" xfId="18700"/>
    <cellStyle name="40% - Accent6 2 2 9" xfId="1013"/>
    <cellStyle name="40% - Accent6 2 2 9 2" xfId="7641"/>
    <cellStyle name="40% - Accent6 2 2 9 2 2" xfId="16764"/>
    <cellStyle name="40% - Accent6 2 2 9 2 2 2" xfId="22572"/>
    <cellStyle name="40% - Accent6 2 2 9 2 3" xfId="19285"/>
    <cellStyle name="40% - Accent6 2 2 9 3" xfId="10640"/>
    <cellStyle name="40% - Accent6 2 2 9 3 2" xfId="21403"/>
    <cellStyle name="40% - Accent6 2 2 9 4" xfId="18116"/>
    <cellStyle name="40% - Accent6 2 3" xfId="552"/>
    <cellStyle name="40% - Accent6 2 3 10" xfId="9264"/>
    <cellStyle name="40% - Accent6 2 3 10 2" xfId="20290"/>
    <cellStyle name="40% - Accent6 2 3 11" xfId="17806"/>
    <cellStyle name="40% - Accent6 2 3 12" xfId="814"/>
    <cellStyle name="40% - Accent6 2 3 2" xfId="1116"/>
    <cellStyle name="40% - Accent6 2 3 2 2" xfId="1845"/>
    <cellStyle name="40% - Accent6 2 3 2 2 2" xfId="8343"/>
    <cellStyle name="40% - Accent6 2 3 2 2 2 2" xfId="17441"/>
    <cellStyle name="40% - Accent6 2 3 2 2 2 2 2" xfId="23249"/>
    <cellStyle name="40% - Accent6 2 3 2 2 2 3" xfId="19962"/>
    <cellStyle name="40% - Accent6 2 3 2 2 3" xfId="11365"/>
    <cellStyle name="40% - Accent6 2 3 2 2 3 2" xfId="22080"/>
    <cellStyle name="40% - Accent6 2 3 2 2 4" xfId="18793"/>
    <cellStyle name="40% - Accent6 2 3 2 3" xfId="7744"/>
    <cellStyle name="40% - Accent6 2 3 2 3 2" xfId="10733"/>
    <cellStyle name="40% - Accent6 2 3 2 3 2 2" xfId="21496"/>
    <cellStyle name="40% - Accent6 2 3 2 3 3" xfId="19378"/>
    <cellStyle name="40% - Accent6 2 3 2 4" xfId="16857"/>
    <cellStyle name="40% - Accent6 2 3 2 4 2" xfId="22665"/>
    <cellStyle name="40% - Accent6 2 3 2 5" xfId="9520"/>
    <cellStyle name="40% - Accent6 2 3 2 5 2" xfId="20546"/>
    <cellStyle name="40% - Accent6 2 3 2 6" xfId="18209"/>
    <cellStyle name="40% - Accent6 2 3 3" xfId="1338"/>
    <cellStyle name="40% - Accent6 2 3 3 2" xfId="2068"/>
    <cellStyle name="40% - Accent6 2 3 3 2 2" xfId="8545"/>
    <cellStyle name="40% - Accent6 2 3 3 2 2 2" xfId="17587"/>
    <cellStyle name="40% - Accent6 2 3 3 2 2 2 2" xfId="23395"/>
    <cellStyle name="40% - Accent6 2 3 3 2 2 3" xfId="20108"/>
    <cellStyle name="40% - Accent6 2 3 3 2 3" xfId="11518"/>
    <cellStyle name="40% - Accent6 2 3 3 2 3 2" xfId="22226"/>
    <cellStyle name="40% - Accent6 2 3 3 2 4" xfId="18939"/>
    <cellStyle name="40% - Accent6 2 3 3 3" xfId="7901"/>
    <cellStyle name="40% - Accent6 2 3 3 3 2" xfId="10906"/>
    <cellStyle name="40% - Accent6 2 3 3 3 2 2" xfId="21642"/>
    <cellStyle name="40% - Accent6 2 3 3 3 3" xfId="19524"/>
    <cellStyle name="40% - Accent6 2 3 3 4" xfId="17003"/>
    <cellStyle name="40% - Accent6 2 3 3 4 2" xfId="22811"/>
    <cellStyle name="40% - Accent6 2 3 3 5" xfId="9666"/>
    <cellStyle name="40% - Accent6 2 3 3 5 2" xfId="20692"/>
    <cellStyle name="40% - Accent6 2 3 3 6" xfId="18355"/>
    <cellStyle name="40% - Accent6 2 3 4" xfId="1552"/>
    <cellStyle name="40% - Accent6 2 3 4 2" xfId="8083"/>
    <cellStyle name="40% - Accent6 2 3 4 2 2" xfId="11096"/>
    <cellStyle name="40% - Accent6 2 3 4 2 2 2" xfId="21824"/>
    <cellStyle name="40% - Accent6 2 3 4 2 3" xfId="19706"/>
    <cellStyle name="40% - Accent6 2 3 4 3" xfId="17185"/>
    <cellStyle name="40% - Accent6 2 3 4 3 2" xfId="22993"/>
    <cellStyle name="40% - Accent6 2 3 4 4" xfId="9848"/>
    <cellStyle name="40% - Accent6 2 3 4 4 2" xfId="20874"/>
    <cellStyle name="40% - Accent6 2 3 4 5" xfId="18537"/>
    <cellStyle name="40% - Accent6 2 3 5" xfId="1767"/>
    <cellStyle name="40% - Accent6 2 3 5 2" xfId="8265"/>
    <cellStyle name="40% - Accent6 2 3 5 2 2" xfId="11291"/>
    <cellStyle name="40% - Accent6 2 3 5 2 2 2" xfId="22006"/>
    <cellStyle name="40% - Accent6 2 3 5 2 3" xfId="19888"/>
    <cellStyle name="40% - Accent6 2 3 5 3" xfId="17367"/>
    <cellStyle name="40% - Accent6 2 3 5 3 2" xfId="23175"/>
    <cellStyle name="40% - Accent6 2 3 5 4" xfId="9446"/>
    <cellStyle name="40% - Accent6 2 3 5 4 2" xfId="20472"/>
    <cellStyle name="40% - Accent6 2 3 5 5" xfId="18719"/>
    <cellStyle name="40% - Accent6 2 3 6" xfId="1041"/>
    <cellStyle name="40% - Accent6 2 3 6 2" xfId="7669"/>
    <cellStyle name="40% - Accent6 2 3 6 2 2" xfId="16783"/>
    <cellStyle name="40% - Accent6 2 3 6 2 2 2" xfId="22591"/>
    <cellStyle name="40% - Accent6 2 3 6 2 3" xfId="19304"/>
    <cellStyle name="40% - Accent6 2 3 6 3" xfId="10659"/>
    <cellStyle name="40% - Accent6 2 3 6 3 2" xfId="21422"/>
    <cellStyle name="40% - Accent6 2 3 6 4" xfId="18135"/>
    <cellStyle name="40% - Accent6 2 3 7" xfId="3464"/>
    <cellStyle name="40% - Accent6 2 3 7 2" xfId="10499"/>
    <cellStyle name="40% - Accent6 2 3 7 2 2" xfId="21276"/>
    <cellStyle name="40% - Accent6 2 3 7 3" xfId="17989"/>
    <cellStyle name="40% - Accent6 2 3 8" xfId="7444"/>
    <cellStyle name="40% - Accent6 2 3 8 2" xfId="10114"/>
    <cellStyle name="40% - Accent6 2 3 8 2 2" xfId="21093"/>
    <cellStyle name="40% - Accent6 2 3 8 3" xfId="19158"/>
    <cellStyle name="40% - Accent6 2 3 9" xfId="16637"/>
    <cellStyle name="40% - Accent6 2 3 9 2" xfId="22445"/>
    <cellStyle name="40% - Accent6 2 4" xfId="592"/>
    <cellStyle name="40% - Accent6 2 4 10" xfId="17842"/>
    <cellStyle name="40% - Accent6 2 4 11" xfId="850"/>
    <cellStyle name="40% - Accent6 2 4 2" xfId="1378"/>
    <cellStyle name="40% - Accent6 2 4 2 2" xfId="2104"/>
    <cellStyle name="40% - Accent6 2 4 2 2 2" xfId="8581"/>
    <cellStyle name="40% - Accent6 2 4 2 2 2 2" xfId="17623"/>
    <cellStyle name="40% - Accent6 2 4 2 2 2 2 2" xfId="23431"/>
    <cellStyle name="40% - Accent6 2 4 2 2 2 3" xfId="20144"/>
    <cellStyle name="40% - Accent6 2 4 2 2 3" xfId="11554"/>
    <cellStyle name="40% - Accent6 2 4 2 2 3 2" xfId="22262"/>
    <cellStyle name="40% - Accent6 2 4 2 2 4" xfId="18975"/>
    <cellStyle name="40% - Accent6 2 4 2 3" xfId="7937"/>
    <cellStyle name="40% - Accent6 2 4 2 3 2" xfId="10942"/>
    <cellStyle name="40% - Accent6 2 4 2 3 2 2" xfId="21678"/>
    <cellStyle name="40% - Accent6 2 4 2 3 3" xfId="19560"/>
    <cellStyle name="40% - Accent6 2 4 2 4" xfId="17039"/>
    <cellStyle name="40% - Accent6 2 4 2 4 2" xfId="22847"/>
    <cellStyle name="40% - Accent6 2 4 2 5" xfId="9702"/>
    <cellStyle name="40% - Accent6 2 4 2 5 2" xfId="20728"/>
    <cellStyle name="40% - Accent6 2 4 2 6" xfId="18391"/>
    <cellStyle name="40% - Accent6 2 4 3" xfId="1588"/>
    <cellStyle name="40% - Accent6 2 4 3 2" xfId="8119"/>
    <cellStyle name="40% - Accent6 2 4 3 2 2" xfId="11132"/>
    <cellStyle name="40% - Accent6 2 4 3 2 2 2" xfId="21860"/>
    <cellStyle name="40% - Accent6 2 4 3 2 3" xfId="19742"/>
    <cellStyle name="40% - Accent6 2 4 3 3" xfId="17221"/>
    <cellStyle name="40% - Accent6 2 4 3 3 2" xfId="23029"/>
    <cellStyle name="40% - Accent6 2 4 3 4" xfId="9884"/>
    <cellStyle name="40% - Accent6 2 4 3 4 2" xfId="20910"/>
    <cellStyle name="40% - Accent6 2 4 3 5" xfId="18573"/>
    <cellStyle name="40% - Accent6 2 4 4" xfId="1883"/>
    <cellStyle name="40% - Accent6 2 4 4 2" xfId="8379"/>
    <cellStyle name="40% - Accent6 2 4 4 2 2" xfId="11401"/>
    <cellStyle name="40% - Accent6 2 4 4 2 2 2" xfId="22116"/>
    <cellStyle name="40% - Accent6 2 4 4 2 3" xfId="19998"/>
    <cellStyle name="40% - Accent6 2 4 4 3" xfId="17477"/>
    <cellStyle name="40% - Accent6 2 4 4 3 2" xfId="23285"/>
    <cellStyle name="40% - Accent6 2 4 4 4" xfId="9556"/>
    <cellStyle name="40% - Accent6 2 4 4 4 2" xfId="20582"/>
    <cellStyle name="40% - Accent6 2 4 4 5" xfId="18829"/>
    <cellStyle name="40% - Accent6 2 4 5" xfId="1153"/>
    <cellStyle name="40% - Accent6 2 4 5 2" xfId="7781"/>
    <cellStyle name="40% - Accent6 2 4 5 2 2" xfId="16893"/>
    <cellStyle name="40% - Accent6 2 4 5 2 2 2" xfId="22701"/>
    <cellStyle name="40% - Accent6 2 4 5 2 3" xfId="19414"/>
    <cellStyle name="40% - Accent6 2 4 5 3" xfId="10769"/>
    <cellStyle name="40% - Accent6 2 4 5 3 2" xfId="21532"/>
    <cellStyle name="40% - Accent6 2 4 5 4" xfId="18245"/>
    <cellStyle name="40% - Accent6 2 4 6" xfId="3503"/>
    <cellStyle name="40% - Accent6 2 4 6 2" xfId="10538"/>
    <cellStyle name="40% - Accent6 2 4 6 2 2" xfId="21312"/>
    <cellStyle name="40% - Accent6 2 4 6 3" xfId="18025"/>
    <cellStyle name="40% - Accent6 2 4 7" xfId="7480"/>
    <cellStyle name="40% - Accent6 2 4 7 2" xfId="10150"/>
    <cellStyle name="40% - Accent6 2 4 7 2 2" xfId="21129"/>
    <cellStyle name="40% - Accent6 2 4 7 3" xfId="19194"/>
    <cellStyle name="40% - Accent6 2 4 8" xfId="16673"/>
    <cellStyle name="40% - Accent6 2 4 8 2" xfId="22481"/>
    <cellStyle name="40% - Accent6 2 4 9" xfId="9300"/>
    <cellStyle name="40% - Accent6 2 4 9 2" xfId="20326"/>
    <cellStyle name="40% - Accent6 2 5" xfId="646"/>
    <cellStyle name="40% - Accent6 2 5 10" xfId="17878"/>
    <cellStyle name="40% - Accent6 2 5 11" xfId="887"/>
    <cellStyle name="40% - Accent6 2 5 2" xfId="1432"/>
    <cellStyle name="40% - Accent6 2 5 2 2" xfId="2140"/>
    <cellStyle name="40% - Accent6 2 5 2 2 2" xfId="8617"/>
    <cellStyle name="40% - Accent6 2 5 2 2 2 2" xfId="17659"/>
    <cellStyle name="40% - Accent6 2 5 2 2 2 2 2" xfId="23467"/>
    <cellStyle name="40% - Accent6 2 5 2 2 2 3" xfId="20180"/>
    <cellStyle name="40% - Accent6 2 5 2 2 3" xfId="11590"/>
    <cellStyle name="40% - Accent6 2 5 2 2 3 2" xfId="22298"/>
    <cellStyle name="40% - Accent6 2 5 2 2 4" xfId="19011"/>
    <cellStyle name="40% - Accent6 2 5 2 3" xfId="7973"/>
    <cellStyle name="40% - Accent6 2 5 2 3 2" xfId="10984"/>
    <cellStyle name="40% - Accent6 2 5 2 3 2 2" xfId="21714"/>
    <cellStyle name="40% - Accent6 2 5 2 3 3" xfId="19596"/>
    <cellStyle name="40% - Accent6 2 5 2 4" xfId="17075"/>
    <cellStyle name="40% - Accent6 2 5 2 4 2" xfId="22883"/>
    <cellStyle name="40% - Accent6 2 5 2 5" xfId="9738"/>
    <cellStyle name="40% - Accent6 2 5 2 5 2" xfId="20764"/>
    <cellStyle name="40% - Accent6 2 5 2 6" xfId="18427"/>
    <cellStyle name="40% - Accent6 2 5 3" xfId="1624"/>
    <cellStyle name="40% - Accent6 2 5 3 2" xfId="8155"/>
    <cellStyle name="40% - Accent6 2 5 3 2 2" xfId="11168"/>
    <cellStyle name="40% - Accent6 2 5 3 2 2 2" xfId="21896"/>
    <cellStyle name="40% - Accent6 2 5 3 2 3" xfId="19778"/>
    <cellStyle name="40% - Accent6 2 5 3 3" xfId="17257"/>
    <cellStyle name="40% - Accent6 2 5 3 3 2" xfId="23065"/>
    <cellStyle name="40% - Accent6 2 5 3 4" xfId="9920"/>
    <cellStyle name="40% - Accent6 2 5 3 4 2" xfId="20946"/>
    <cellStyle name="40% - Accent6 2 5 3 5" xfId="18609"/>
    <cellStyle name="40% - Accent6 2 5 4" xfId="1933"/>
    <cellStyle name="40% - Accent6 2 5 4 2" xfId="8415"/>
    <cellStyle name="40% - Accent6 2 5 4 2 2" xfId="11442"/>
    <cellStyle name="40% - Accent6 2 5 4 2 2 2" xfId="22152"/>
    <cellStyle name="40% - Accent6 2 5 4 2 3" xfId="20034"/>
    <cellStyle name="40% - Accent6 2 5 4 3" xfId="17513"/>
    <cellStyle name="40% - Accent6 2 5 4 3 2" xfId="23321"/>
    <cellStyle name="40% - Accent6 2 5 4 4" xfId="9592"/>
    <cellStyle name="40% - Accent6 2 5 4 4 2" xfId="20618"/>
    <cellStyle name="40% - Accent6 2 5 4 5" xfId="18865"/>
    <cellStyle name="40% - Accent6 2 5 5" xfId="1193"/>
    <cellStyle name="40% - Accent6 2 5 5 2" xfId="7821"/>
    <cellStyle name="40% - Accent6 2 5 5 2 2" xfId="16929"/>
    <cellStyle name="40% - Accent6 2 5 5 2 2 2" xfId="22737"/>
    <cellStyle name="40% - Accent6 2 5 5 2 3" xfId="19450"/>
    <cellStyle name="40% - Accent6 2 5 5 3" xfId="10805"/>
    <cellStyle name="40% - Accent6 2 5 5 3 2" xfId="21568"/>
    <cellStyle name="40% - Accent6 2 5 5 4" xfId="18281"/>
    <cellStyle name="40% - Accent6 2 5 6" xfId="3548"/>
    <cellStyle name="40% - Accent6 2 5 6 2" xfId="10582"/>
    <cellStyle name="40% - Accent6 2 5 6 2 2" xfId="21348"/>
    <cellStyle name="40% - Accent6 2 5 6 3" xfId="18061"/>
    <cellStyle name="40% - Accent6 2 5 7" xfId="7516"/>
    <cellStyle name="40% - Accent6 2 5 7 2" xfId="10191"/>
    <cellStyle name="40% - Accent6 2 5 7 2 2" xfId="21165"/>
    <cellStyle name="40% - Accent6 2 5 7 3" xfId="19230"/>
    <cellStyle name="40% - Accent6 2 5 8" xfId="16709"/>
    <cellStyle name="40% - Accent6 2 5 8 2" xfId="22517"/>
    <cellStyle name="40% - Accent6 2 5 9" xfId="9336"/>
    <cellStyle name="40% - Accent6 2 5 9 2" xfId="20362"/>
    <cellStyle name="40% - Accent6 2 6" xfId="515"/>
    <cellStyle name="40% - Accent6 2 6 10" xfId="17769"/>
    <cellStyle name="40% - Accent6 2 6 11" xfId="743"/>
    <cellStyle name="40% - Accent6 2 6 2" xfId="1473"/>
    <cellStyle name="40% - Accent6 2 6 2 2" xfId="2176"/>
    <cellStyle name="40% - Accent6 2 6 2 2 2" xfId="8653"/>
    <cellStyle name="40% - Accent6 2 6 2 2 2 2" xfId="17695"/>
    <cellStyle name="40% - Accent6 2 6 2 2 2 2 2" xfId="23503"/>
    <cellStyle name="40% - Accent6 2 6 2 2 2 3" xfId="20216"/>
    <cellStyle name="40% - Accent6 2 6 2 2 3" xfId="11626"/>
    <cellStyle name="40% - Accent6 2 6 2 2 3 2" xfId="22334"/>
    <cellStyle name="40% - Accent6 2 6 2 2 4" xfId="19047"/>
    <cellStyle name="40% - Accent6 2 6 2 3" xfId="8009"/>
    <cellStyle name="40% - Accent6 2 6 2 3 2" xfId="11021"/>
    <cellStyle name="40% - Accent6 2 6 2 3 2 2" xfId="21750"/>
    <cellStyle name="40% - Accent6 2 6 2 3 3" xfId="19632"/>
    <cellStyle name="40% - Accent6 2 6 2 4" xfId="17111"/>
    <cellStyle name="40% - Accent6 2 6 2 4 2" xfId="22919"/>
    <cellStyle name="40% - Accent6 2 6 2 5" xfId="9774"/>
    <cellStyle name="40% - Accent6 2 6 2 5 2" xfId="20800"/>
    <cellStyle name="40% - Accent6 2 6 2 6" xfId="18463"/>
    <cellStyle name="40% - Accent6 2 6 3" xfId="1660"/>
    <cellStyle name="40% - Accent6 2 6 3 2" xfId="8191"/>
    <cellStyle name="40% - Accent6 2 6 3 2 2" xfId="11204"/>
    <cellStyle name="40% - Accent6 2 6 3 2 2 2" xfId="21932"/>
    <cellStyle name="40% - Accent6 2 6 3 2 3" xfId="19814"/>
    <cellStyle name="40% - Accent6 2 6 3 3" xfId="17293"/>
    <cellStyle name="40% - Accent6 2 6 3 3 2" xfId="23101"/>
    <cellStyle name="40% - Accent6 2 6 3 4" xfId="9956"/>
    <cellStyle name="40% - Accent6 2 6 3 4 2" xfId="20982"/>
    <cellStyle name="40% - Accent6 2 6 3 5" xfId="18645"/>
    <cellStyle name="40% - Accent6 2 6 4" xfId="1804"/>
    <cellStyle name="40% - Accent6 2 6 4 2" xfId="8302"/>
    <cellStyle name="40% - Accent6 2 6 4 2 2" xfId="11328"/>
    <cellStyle name="40% - Accent6 2 6 4 2 2 2" xfId="22043"/>
    <cellStyle name="40% - Accent6 2 6 4 2 3" xfId="19925"/>
    <cellStyle name="40% - Accent6 2 6 4 3" xfId="17404"/>
    <cellStyle name="40% - Accent6 2 6 4 3 2" xfId="23212"/>
    <cellStyle name="40% - Accent6 2 6 4 4" xfId="9483"/>
    <cellStyle name="40% - Accent6 2 6 4 4 2" xfId="20509"/>
    <cellStyle name="40% - Accent6 2 6 4 5" xfId="18756"/>
    <cellStyle name="40% - Accent6 2 6 5" xfId="1078"/>
    <cellStyle name="40% - Accent6 2 6 5 2" xfId="7706"/>
    <cellStyle name="40% - Accent6 2 6 5 2 2" xfId="16820"/>
    <cellStyle name="40% - Accent6 2 6 5 2 2 2" xfId="22628"/>
    <cellStyle name="40% - Accent6 2 6 5 2 3" xfId="19341"/>
    <cellStyle name="40% - Accent6 2 6 5 3" xfId="10696"/>
    <cellStyle name="40% - Accent6 2 6 5 3 2" xfId="21459"/>
    <cellStyle name="40% - Accent6 2 6 5 4" xfId="18172"/>
    <cellStyle name="40% - Accent6 2 6 6" xfId="3405"/>
    <cellStyle name="40% - Accent6 2 6 6 2" xfId="10441"/>
    <cellStyle name="40% - Accent6 2 6 6 2 2" xfId="21239"/>
    <cellStyle name="40% - Accent6 2 6 6 3" xfId="17952"/>
    <cellStyle name="40% - Accent6 2 6 7" xfId="7407"/>
    <cellStyle name="40% - Accent6 2 6 7 2" xfId="10073"/>
    <cellStyle name="40% - Accent6 2 6 7 2 2" xfId="21056"/>
    <cellStyle name="40% - Accent6 2 6 7 3" xfId="19121"/>
    <cellStyle name="40% - Accent6 2 6 8" xfId="16600"/>
    <cellStyle name="40% - Accent6 2 6 8 2" xfId="22408"/>
    <cellStyle name="40% - Accent6 2 6 9" xfId="9372"/>
    <cellStyle name="40% - Accent6 2 6 9 2" xfId="20398"/>
    <cellStyle name="40% - Accent6 2 7" xfId="1267"/>
    <cellStyle name="40% - Accent6 2 7 2" xfId="2031"/>
    <cellStyle name="40% - Accent6 2 7 2 2" xfId="8508"/>
    <cellStyle name="40% - Accent6 2 7 2 2 2" xfId="17550"/>
    <cellStyle name="40% - Accent6 2 7 2 2 2 2" xfId="23358"/>
    <cellStyle name="40% - Accent6 2 7 2 2 3" xfId="20071"/>
    <cellStyle name="40% - Accent6 2 7 2 3" xfId="11481"/>
    <cellStyle name="40% - Accent6 2 7 2 3 2" xfId="22189"/>
    <cellStyle name="40% - Accent6 2 7 2 4" xfId="18902"/>
    <cellStyle name="40% - Accent6 2 7 3" xfId="7864"/>
    <cellStyle name="40% - Accent6 2 7 3 2" xfId="10861"/>
    <cellStyle name="40% - Accent6 2 7 3 2 2" xfId="21605"/>
    <cellStyle name="40% - Accent6 2 7 3 3" xfId="19487"/>
    <cellStyle name="40% - Accent6 2 7 4" xfId="16966"/>
    <cellStyle name="40% - Accent6 2 7 4 2" xfId="22774"/>
    <cellStyle name="40% - Accent6 2 7 5" xfId="9629"/>
    <cellStyle name="40% - Accent6 2 7 5 2" xfId="20655"/>
    <cellStyle name="40% - Accent6 2 7 6" xfId="18318"/>
    <cellStyle name="40% - Accent6 2 8" xfId="1515"/>
    <cellStyle name="40% - Accent6 2 8 2" xfId="8046"/>
    <cellStyle name="40% - Accent6 2 8 2 2" xfId="11059"/>
    <cellStyle name="40% - Accent6 2 8 2 2 2" xfId="21787"/>
    <cellStyle name="40% - Accent6 2 8 2 3" xfId="19669"/>
    <cellStyle name="40% - Accent6 2 8 3" xfId="17148"/>
    <cellStyle name="40% - Accent6 2 8 3 2" xfId="22956"/>
    <cellStyle name="40% - Accent6 2 8 4" xfId="9811"/>
    <cellStyle name="40% - Accent6 2 8 4 2" xfId="20837"/>
    <cellStyle name="40% - Accent6 2 8 5" xfId="18500"/>
    <cellStyle name="40% - Accent6 2 9" xfId="1701"/>
    <cellStyle name="40% - Accent6 2 9 2" xfId="8228"/>
    <cellStyle name="40% - Accent6 2 9 2 2" xfId="11243"/>
    <cellStyle name="40% - Accent6 2 9 2 2 2" xfId="21969"/>
    <cellStyle name="40% - Accent6 2 9 2 3" xfId="19851"/>
    <cellStyle name="40% - Accent6 2 9 3" xfId="17330"/>
    <cellStyle name="40% - Accent6 2 9 3 2" xfId="23138"/>
    <cellStyle name="40% - Accent6 2 9 4" xfId="9409"/>
    <cellStyle name="40% - Accent6 2 9 4 2" xfId="20435"/>
    <cellStyle name="40% - Accent6 2 9 5" xfId="18682"/>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947"/>
    <cellStyle name="Background 10 2" xfId="7575"/>
    <cellStyle name="Background 10 2 2" xfId="16747"/>
    <cellStyle name="Background 10 2 2 2" xfId="22555"/>
    <cellStyle name="Background 10 2 3" xfId="19268"/>
    <cellStyle name="Background 10 3" xfId="10623"/>
    <cellStyle name="Background 10 3 2" xfId="21386"/>
    <cellStyle name="Background 10 4" xfId="18099"/>
    <cellStyle name="Background 11" xfId="3234"/>
    <cellStyle name="Background 11 2" xfId="10282"/>
    <cellStyle name="Background 11 2 2" xfId="21203"/>
    <cellStyle name="Background 11 3" xfId="17916"/>
    <cellStyle name="Background 12" xfId="7371"/>
    <cellStyle name="Background 12 2" xfId="10008"/>
    <cellStyle name="Background 12 2 2" xfId="21020"/>
    <cellStyle name="Background 12 3" xfId="19085"/>
    <cellStyle name="Background 13" xfId="16564"/>
    <cellStyle name="Background 13 2" xfId="22372"/>
    <cellStyle name="Background 14" xfId="9228"/>
    <cellStyle name="Background 14 2" xfId="20254"/>
    <cellStyle name="Background 15" xfId="17733"/>
    <cellStyle name="Background 16" xfId="699"/>
    <cellStyle name="Background 2" xfId="468"/>
    <cellStyle name="Background 2 10" xfId="3372"/>
    <cellStyle name="Background 2 10 2" xfId="10408"/>
    <cellStyle name="Background 2 10 2 2" xfId="21221"/>
    <cellStyle name="Background 2 10 3" xfId="17934"/>
    <cellStyle name="Background 2 11" xfId="7389"/>
    <cellStyle name="Background 2 11 2" xfId="10048"/>
    <cellStyle name="Background 2 11 2 2" xfId="21038"/>
    <cellStyle name="Background 2 11 3" xfId="19103"/>
    <cellStyle name="Background 2 12" xfId="16582"/>
    <cellStyle name="Background 2 12 2" xfId="22390"/>
    <cellStyle name="Background 2 13" xfId="9246"/>
    <cellStyle name="Background 2 13 2" xfId="20272"/>
    <cellStyle name="Background 2 14" xfId="17751"/>
    <cellStyle name="Background 2 15" xfId="718"/>
    <cellStyle name="Background 2 2" xfId="571"/>
    <cellStyle name="Background 2 2 10" xfId="9283"/>
    <cellStyle name="Background 2 2 10 2" xfId="20309"/>
    <cellStyle name="Background 2 2 11" xfId="17825"/>
    <cellStyle name="Background 2 2 12" xfId="833"/>
    <cellStyle name="Background 2 2 2" xfId="1135"/>
    <cellStyle name="Background 2 2 2 2" xfId="1864"/>
    <cellStyle name="Background 2 2 2 2 2" xfId="8362"/>
    <cellStyle name="Background 2 2 2 2 2 2" xfId="17460"/>
    <cellStyle name="Background 2 2 2 2 2 2 2" xfId="23268"/>
    <cellStyle name="Background 2 2 2 2 2 3" xfId="19981"/>
    <cellStyle name="Background 2 2 2 2 3" xfId="11384"/>
    <cellStyle name="Background 2 2 2 2 3 2" xfId="22099"/>
    <cellStyle name="Background 2 2 2 2 4" xfId="18812"/>
    <cellStyle name="Background 2 2 2 3" xfId="7763"/>
    <cellStyle name="Background 2 2 2 3 2" xfId="10752"/>
    <cellStyle name="Background 2 2 2 3 2 2" xfId="21515"/>
    <cellStyle name="Background 2 2 2 3 3" xfId="19397"/>
    <cellStyle name="Background 2 2 2 4" xfId="16876"/>
    <cellStyle name="Background 2 2 2 4 2" xfId="22684"/>
    <cellStyle name="Background 2 2 2 5" xfId="9539"/>
    <cellStyle name="Background 2 2 2 5 2" xfId="20565"/>
    <cellStyle name="Background 2 2 2 6" xfId="18228"/>
    <cellStyle name="Background 2 2 3" xfId="1357"/>
    <cellStyle name="Background 2 2 3 2" xfId="2087"/>
    <cellStyle name="Background 2 2 3 2 2" xfId="8564"/>
    <cellStyle name="Background 2 2 3 2 2 2" xfId="17606"/>
    <cellStyle name="Background 2 2 3 2 2 2 2" xfId="23414"/>
    <cellStyle name="Background 2 2 3 2 2 3" xfId="20127"/>
    <cellStyle name="Background 2 2 3 2 3" xfId="11537"/>
    <cellStyle name="Background 2 2 3 2 3 2" xfId="22245"/>
    <cellStyle name="Background 2 2 3 2 4" xfId="18958"/>
    <cellStyle name="Background 2 2 3 3" xfId="7920"/>
    <cellStyle name="Background 2 2 3 3 2" xfId="10925"/>
    <cellStyle name="Background 2 2 3 3 2 2" xfId="21661"/>
    <cellStyle name="Background 2 2 3 3 3" xfId="19543"/>
    <cellStyle name="Background 2 2 3 4" xfId="17022"/>
    <cellStyle name="Background 2 2 3 4 2" xfId="22830"/>
    <cellStyle name="Background 2 2 3 5" xfId="9685"/>
    <cellStyle name="Background 2 2 3 5 2" xfId="20711"/>
    <cellStyle name="Background 2 2 3 6" xfId="18374"/>
    <cellStyle name="Background 2 2 4" xfId="1571"/>
    <cellStyle name="Background 2 2 4 2" xfId="8102"/>
    <cellStyle name="Background 2 2 4 2 2" xfId="11115"/>
    <cellStyle name="Background 2 2 4 2 2 2" xfId="21843"/>
    <cellStyle name="Background 2 2 4 2 3" xfId="19725"/>
    <cellStyle name="Background 2 2 4 3" xfId="17204"/>
    <cellStyle name="Background 2 2 4 3 2" xfId="23012"/>
    <cellStyle name="Background 2 2 4 4" xfId="9867"/>
    <cellStyle name="Background 2 2 4 4 2" xfId="20893"/>
    <cellStyle name="Background 2 2 4 5" xfId="18556"/>
    <cellStyle name="Background 2 2 5" xfId="1786"/>
    <cellStyle name="Background 2 2 5 2" xfId="8284"/>
    <cellStyle name="Background 2 2 5 2 2" xfId="11310"/>
    <cellStyle name="Background 2 2 5 2 2 2" xfId="22025"/>
    <cellStyle name="Background 2 2 5 2 3" xfId="19907"/>
    <cellStyle name="Background 2 2 5 3" xfId="17386"/>
    <cellStyle name="Background 2 2 5 3 2" xfId="23194"/>
    <cellStyle name="Background 2 2 5 4" xfId="9465"/>
    <cellStyle name="Background 2 2 5 4 2" xfId="20491"/>
    <cellStyle name="Background 2 2 5 5" xfId="18738"/>
    <cellStyle name="Background 2 2 6" xfId="1060"/>
    <cellStyle name="Background 2 2 6 2" xfId="7688"/>
    <cellStyle name="Background 2 2 6 2 2" xfId="16802"/>
    <cellStyle name="Background 2 2 6 2 2 2" xfId="22610"/>
    <cellStyle name="Background 2 2 6 2 3" xfId="19323"/>
    <cellStyle name="Background 2 2 6 3" xfId="10678"/>
    <cellStyle name="Background 2 2 6 3 2" xfId="21441"/>
    <cellStyle name="Background 2 2 6 4" xfId="18154"/>
    <cellStyle name="Background 2 2 7" xfId="3483"/>
    <cellStyle name="Background 2 2 7 2" xfId="10518"/>
    <cellStyle name="Background 2 2 7 2 2" xfId="21295"/>
    <cellStyle name="Background 2 2 7 3" xfId="18008"/>
    <cellStyle name="Background 2 2 8" xfId="7463"/>
    <cellStyle name="Background 2 2 8 2" xfId="10133"/>
    <cellStyle name="Background 2 2 8 2 2" xfId="21112"/>
    <cellStyle name="Background 2 2 8 3" xfId="19177"/>
    <cellStyle name="Background 2 2 9" xfId="16656"/>
    <cellStyle name="Background 2 2 9 2" xfId="22464"/>
    <cellStyle name="Background 2 3" xfId="629"/>
    <cellStyle name="Background 2 3 10" xfId="17861"/>
    <cellStyle name="Background 2 3 11" xfId="870"/>
    <cellStyle name="Background 2 3 2" xfId="1415"/>
    <cellStyle name="Background 2 3 2 2" xfId="2123"/>
    <cellStyle name="Background 2 3 2 2 2" xfId="8600"/>
    <cellStyle name="Background 2 3 2 2 2 2" xfId="17642"/>
    <cellStyle name="Background 2 3 2 2 2 2 2" xfId="23450"/>
    <cellStyle name="Background 2 3 2 2 2 3" xfId="20163"/>
    <cellStyle name="Background 2 3 2 2 3" xfId="11573"/>
    <cellStyle name="Background 2 3 2 2 3 2" xfId="22281"/>
    <cellStyle name="Background 2 3 2 2 4" xfId="18994"/>
    <cellStyle name="Background 2 3 2 3" xfId="7956"/>
    <cellStyle name="Background 2 3 2 3 2" xfId="10967"/>
    <cellStyle name="Background 2 3 2 3 2 2" xfId="21697"/>
    <cellStyle name="Background 2 3 2 3 3" xfId="19579"/>
    <cellStyle name="Background 2 3 2 4" xfId="17058"/>
    <cellStyle name="Background 2 3 2 4 2" xfId="22866"/>
    <cellStyle name="Background 2 3 2 5" xfId="9721"/>
    <cellStyle name="Background 2 3 2 5 2" xfId="20747"/>
    <cellStyle name="Background 2 3 2 6" xfId="18410"/>
    <cellStyle name="Background 2 3 3" xfId="1607"/>
    <cellStyle name="Background 2 3 3 2" xfId="8138"/>
    <cellStyle name="Background 2 3 3 2 2" xfId="11151"/>
    <cellStyle name="Background 2 3 3 2 2 2" xfId="21879"/>
    <cellStyle name="Background 2 3 3 2 3" xfId="19761"/>
    <cellStyle name="Background 2 3 3 3" xfId="17240"/>
    <cellStyle name="Background 2 3 3 3 2" xfId="23048"/>
    <cellStyle name="Background 2 3 3 4" xfId="9903"/>
    <cellStyle name="Background 2 3 3 4 2" xfId="20929"/>
    <cellStyle name="Background 2 3 3 5" xfId="18592"/>
    <cellStyle name="Background 2 3 4" xfId="1916"/>
    <cellStyle name="Background 2 3 4 2" xfId="8398"/>
    <cellStyle name="Background 2 3 4 2 2" xfId="11425"/>
    <cellStyle name="Background 2 3 4 2 2 2" xfId="22135"/>
    <cellStyle name="Background 2 3 4 2 3" xfId="20017"/>
    <cellStyle name="Background 2 3 4 3" xfId="17496"/>
    <cellStyle name="Background 2 3 4 3 2" xfId="23304"/>
    <cellStyle name="Background 2 3 4 4" xfId="9575"/>
    <cellStyle name="Background 2 3 4 4 2" xfId="20601"/>
    <cellStyle name="Background 2 3 4 5" xfId="18848"/>
    <cellStyle name="Background 2 3 5" xfId="1176"/>
    <cellStyle name="Background 2 3 5 2" xfId="7804"/>
    <cellStyle name="Background 2 3 5 2 2" xfId="16912"/>
    <cellStyle name="Background 2 3 5 2 2 2" xfId="22720"/>
    <cellStyle name="Background 2 3 5 2 3" xfId="19433"/>
    <cellStyle name="Background 2 3 5 3" xfId="10788"/>
    <cellStyle name="Background 2 3 5 3 2" xfId="21551"/>
    <cellStyle name="Background 2 3 5 4" xfId="18264"/>
    <cellStyle name="Background 2 3 6" xfId="3531"/>
    <cellStyle name="Background 2 3 6 2" xfId="10565"/>
    <cellStyle name="Background 2 3 6 2 2" xfId="21331"/>
    <cellStyle name="Background 2 3 6 3" xfId="18044"/>
    <cellStyle name="Background 2 3 7" xfId="7499"/>
    <cellStyle name="Background 2 3 7 2" xfId="10174"/>
    <cellStyle name="Background 2 3 7 2 2" xfId="21148"/>
    <cellStyle name="Background 2 3 7 3" xfId="19213"/>
    <cellStyle name="Background 2 3 8" xfId="16692"/>
    <cellStyle name="Background 2 3 8 2" xfId="22500"/>
    <cellStyle name="Background 2 3 9" xfId="9319"/>
    <cellStyle name="Background 2 3 9 2" xfId="20345"/>
    <cellStyle name="Background 2 4" xfId="670"/>
    <cellStyle name="Background 2 4 10" xfId="17897"/>
    <cellStyle name="Background 2 4 11" xfId="906"/>
    <cellStyle name="Background 2 4 2" xfId="1456"/>
    <cellStyle name="Background 2 4 2 2" xfId="2159"/>
    <cellStyle name="Background 2 4 2 2 2" xfId="8636"/>
    <cellStyle name="Background 2 4 2 2 2 2" xfId="17678"/>
    <cellStyle name="Background 2 4 2 2 2 2 2" xfId="23486"/>
    <cellStyle name="Background 2 4 2 2 2 3" xfId="20199"/>
    <cellStyle name="Background 2 4 2 2 3" xfId="11609"/>
    <cellStyle name="Background 2 4 2 2 3 2" xfId="22317"/>
    <cellStyle name="Background 2 4 2 2 4" xfId="19030"/>
    <cellStyle name="Background 2 4 2 3" xfId="7992"/>
    <cellStyle name="Background 2 4 2 3 2" xfId="11004"/>
    <cellStyle name="Background 2 4 2 3 2 2" xfId="21733"/>
    <cellStyle name="Background 2 4 2 3 3" xfId="19615"/>
    <cellStyle name="Background 2 4 2 4" xfId="17094"/>
    <cellStyle name="Background 2 4 2 4 2" xfId="22902"/>
    <cellStyle name="Background 2 4 2 5" xfId="9757"/>
    <cellStyle name="Background 2 4 2 5 2" xfId="20783"/>
    <cellStyle name="Background 2 4 2 6" xfId="18446"/>
    <cellStyle name="Background 2 4 3" xfId="1643"/>
    <cellStyle name="Background 2 4 3 2" xfId="8174"/>
    <cellStyle name="Background 2 4 3 2 2" xfId="11187"/>
    <cellStyle name="Background 2 4 3 2 2 2" xfId="21915"/>
    <cellStyle name="Background 2 4 3 2 3" xfId="19797"/>
    <cellStyle name="Background 2 4 3 3" xfId="17276"/>
    <cellStyle name="Background 2 4 3 3 2" xfId="23084"/>
    <cellStyle name="Background 2 4 3 4" xfId="9939"/>
    <cellStyle name="Background 2 4 3 4 2" xfId="20965"/>
    <cellStyle name="Background 2 4 3 5" xfId="18628"/>
    <cellStyle name="Background 2 4 4" xfId="1957"/>
    <cellStyle name="Background 2 4 4 2" xfId="8434"/>
    <cellStyle name="Background 2 4 4 2 2" xfId="11463"/>
    <cellStyle name="Background 2 4 4 2 2 2" xfId="22171"/>
    <cellStyle name="Background 2 4 4 2 3" xfId="20053"/>
    <cellStyle name="Background 2 4 4 3" xfId="17532"/>
    <cellStyle name="Background 2 4 4 3 2" xfId="23340"/>
    <cellStyle name="Background 2 4 4 4" xfId="9611"/>
    <cellStyle name="Background 2 4 4 4 2" xfId="20637"/>
    <cellStyle name="Background 2 4 4 5" xfId="18884"/>
    <cellStyle name="Background 2 4 5" xfId="1214"/>
    <cellStyle name="Background 2 4 5 2" xfId="7842"/>
    <cellStyle name="Background 2 4 5 2 2" xfId="16948"/>
    <cellStyle name="Background 2 4 5 2 2 2" xfId="22756"/>
    <cellStyle name="Background 2 4 5 2 3" xfId="19469"/>
    <cellStyle name="Background 2 4 5 3" xfId="10824"/>
    <cellStyle name="Background 2 4 5 3 2" xfId="21587"/>
    <cellStyle name="Background 2 4 5 4" xfId="18300"/>
    <cellStyle name="Background 2 4 6" xfId="3570"/>
    <cellStyle name="Background 2 4 6 2" xfId="10604"/>
    <cellStyle name="Background 2 4 6 2 2" xfId="21367"/>
    <cellStyle name="Background 2 4 6 3" xfId="18080"/>
    <cellStyle name="Background 2 4 7" xfId="7535"/>
    <cellStyle name="Background 2 4 7 2" xfId="10211"/>
    <cellStyle name="Background 2 4 7 2 2" xfId="21184"/>
    <cellStyle name="Background 2 4 7 3" xfId="19249"/>
    <cellStyle name="Background 2 4 8" xfId="16728"/>
    <cellStyle name="Background 2 4 8 2" xfId="22536"/>
    <cellStyle name="Background 2 4 9" xfId="9355"/>
    <cellStyle name="Background 2 4 9 2" xfId="20381"/>
    <cellStyle name="Background 2 5" xfId="534"/>
    <cellStyle name="Background 2 5 10" xfId="17788"/>
    <cellStyle name="Background 2 5 11" xfId="767"/>
    <cellStyle name="Background 2 5 2" xfId="1497"/>
    <cellStyle name="Background 2 5 2 2" xfId="2195"/>
    <cellStyle name="Background 2 5 2 2 2" xfId="8672"/>
    <cellStyle name="Background 2 5 2 2 2 2" xfId="17714"/>
    <cellStyle name="Background 2 5 2 2 2 2 2" xfId="23522"/>
    <cellStyle name="Background 2 5 2 2 2 3" xfId="20235"/>
    <cellStyle name="Background 2 5 2 2 3" xfId="11645"/>
    <cellStyle name="Background 2 5 2 2 3 2" xfId="22353"/>
    <cellStyle name="Background 2 5 2 2 4" xfId="19066"/>
    <cellStyle name="Background 2 5 2 3" xfId="8028"/>
    <cellStyle name="Background 2 5 2 3 2" xfId="11041"/>
    <cellStyle name="Background 2 5 2 3 2 2" xfId="21769"/>
    <cellStyle name="Background 2 5 2 3 3" xfId="19651"/>
    <cellStyle name="Background 2 5 2 4" xfId="17130"/>
    <cellStyle name="Background 2 5 2 4 2" xfId="22938"/>
    <cellStyle name="Background 2 5 2 5" xfId="9793"/>
    <cellStyle name="Background 2 5 2 5 2" xfId="20819"/>
    <cellStyle name="Background 2 5 2 6" xfId="18482"/>
    <cellStyle name="Background 2 5 3" xfId="1679"/>
    <cellStyle name="Background 2 5 3 2" xfId="8210"/>
    <cellStyle name="Background 2 5 3 2 2" xfId="11223"/>
    <cellStyle name="Background 2 5 3 2 2 2" xfId="21951"/>
    <cellStyle name="Background 2 5 3 2 3" xfId="19833"/>
    <cellStyle name="Background 2 5 3 3" xfId="17312"/>
    <cellStyle name="Background 2 5 3 3 2" xfId="23120"/>
    <cellStyle name="Background 2 5 3 4" xfId="9975"/>
    <cellStyle name="Background 2 5 3 4 2" xfId="21001"/>
    <cellStyle name="Background 2 5 3 5" xfId="18664"/>
    <cellStyle name="Background 2 5 4" xfId="1827"/>
    <cellStyle name="Background 2 5 4 2" xfId="8325"/>
    <cellStyle name="Background 2 5 4 2 2" xfId="11347"/>
    <cellStyle name="Background 2 5 4 2 2 2" xfId="22062"/>
    <cellStyle name="Background 2 5 4 2 3" xfId="19944"/>
    <cellStyle name="Background 2 5 4 3" xfId="17423"/>
    <cellStyle name="Background 2 5 4 3 2" xfId="23231"/>
    <cellStyle name="Background 2 5 4 4" xfId="9502"/>
    <cellStyle name="Background 2 5 4 4 2" xfId="20528"/>
    <cellStyle name="Background 2 5 4 5" xfId="18775"/>
    <cellStyle name="Background 2 5 5" xfId="1098"/>
    <cellStyle name="Background 2 5 5 2" xfId="7726"/>
    <cellStyle name="Background 2 5 5 2 2" xfId="16839"/>
    <cellStyle name="Background 2 5 5 2 2 2" xfId="22647"/>
    <cellStyle name="Background 2 5 5 2 3" xfId="19360"/>
    <cellStyle name="Background 2 5 5 3" xfId="10715"/>
    <cellStyle name="Background 2 5 5 3 2" xfId="21478"/>
    <cellStyle name="Background 2 5 5 4" xfId="18191"/>
    <cellStyle name="Background 2 5 6" xfId="3427"/>
    <cellStyle name="Background 2 5 6 2" xfId="10463"/>
    <cellStyle name="Background 2 5 6 2 2" xfId="21258"/>
    <cellStyle name="Background 2 5 6 3" xfId="17971"/>
    <cellStyle name="Background 2 5 7" xfId="7426"/>
    <cellStyle name="Background 2 5 7 2" xfId="10096"/>
    <cellStyle name="Background 2 5 7 2 2" xfId="21075"/>
    <cellStyle name="Background 2 5 7 3" xfId="19140"/>
    <cellStyle name="Background 2 5 8" xfId="16619"/>
    <cellStyle name="Background 2 5 8 2" xfId="22427"/>
    <cellStyle name="Background 2 5 9" xfId="9391"/>
    <cellStyle name="Background 2 5 9 2" xfId="20417"/>
    <cellStyle name="Background 2 6" xfId="1291"/>
    <cellStyle name="Background 2 6 2" xfId="2050"/>
    <cellStyle name="Background 2 6 2 2" xfId="8527"/>
    <cellStyle name="Background 2 6 2 2 2" xfId="17569"/>
    <cellStyle name="Background 2 6 2 2 2 2" xfId="23377"/>
    <cellStyle name="Background 2 6 2 2 3" xfId="20090"/>
    <cellStyle name="Background 2 6 2 3" xfId="11500"/>
    <cellStyle name="Background 2 6 2 3 2" xfId="22208"/>
    <cellStyle name="Background 2 6 2 4" xfId="18921"/>
    <cellStyle name="Background 2 6 3" xfId="7883"/>
    <cellStyle name="Background 2 6 3 2" xfId="10881"/>
    <cellStyle name="Background 2 6 3 2 2" xfId="21624"/>
    <cellStyle name="Background 2 6 3 3" xfId="19506"/>
    <cellStyle name="Background 2 6 4" xfId="16985"/>
    <cellStyle name="Background 2 6 4 2" xfId="22793"/>
    <cellStyle name="Background 2 6 5" xfId="9648"/>
    <cellStyle name="Background 2 6 5 2" xfId="20674"/>
    <cellStyle name="Background 2 6 6" xfId="18337"/>
    <cellStyle name="Background 2 7" xfId="1534"/>
    <cellStyle name="Background 2 7 2" xfId="8065"/>
    <cellStyle name="Background 2 7 2 2" xfId="11078"/>
    <cellStyle name="Background 2 7 2 2 2" xfId="21806"/>
    <cellStyle name="Background 2 7 2 3" xfId="19688"/>
    <cellStyle name="Background 2 7 3" xfId="17167"/>
    <cellStyle name="Background 2 7 3 2" xfId="22975"/>
    <cellStyle name="Background 2 7 4" xfId="9830"/>
    <cellStyle name="Background 2 7 4 2" xfId="20856"/>
    <cellStyle name="Background 2 7 5" xfId="18519"/>
    <cellStyle name="Background 2 8" xfId="1720"/>
    <cellStyle name="Background 2 8 2" xfId="8247"/>
    <cellStyle name="Background 2 8 2 2" xfId="11262"/>
    <cellStyle name="Background 2 8 2 2 2" xfId="21988"/>
    <cellStyle name="Background 2 8 2 3" xfId="19870"/>
    <cellStyle name="Background 2 8 3" xfId="17349"/>
    <cellStyle name="Background 2 8 3 2" xfId="23157"/>
    <cellStyle name="Background 2 8 4" xfId="9428"/>
    <cellStyle name="Background 2 8 4 2" xfId="20454"/>
    <cellStyle name="Background 2 8 5" xfId="18701"/>
    <cellStyle name="Background 2 9" xfId="1014"/>
    <cellStyle name="Background 2 9 2" xfId="7642"/>
    <cellStyle name="Background 2 9 2 2" xfId="16765"/>
    <cellStyle name="Background 2 9 2 2 2" xfId="22573"/>
    <cellStyle name="Background 2 9 2 3" xfId="19286"/>
    <cellStyle name="Background 2 9 3" xfId="10641"/>
    <cellStyle name="Background 2 9 3 2" xfId="21404"/>
    <cellStyle name="Background 2 9 4" xfId="18117"/>
    <cellStyle name="Background 3" xfId="553"/>
    <cellStyle name="Background 3 10" xfId="9265"/>
    <cellStyle name="Background 3 10 2" xfId="20291"/>
    <cellStyle name="Background 3 11" xfId="17807"/>
    <cellStyle name="Background 3 12" xfId="815"/>
    <cellStyle name="Background 3 2" xfId="1117"/>
    <cellStyle name="Background 3 2 2" xfId="1846"/>
    <cellStyle name="Background 3 2 2 2" xfId="8344"/>
    <cellStyle name="Background 3 2 2 2 2" xfId="17442"/>
    <cellStyle name="Background 3 2 2 2 2 2" xfId="23250"/>
    <cellStyle name="Background 3 2 2 2 3" xfId="19963"/>
    <cellStyle name="Background 3 2 2 3" xfId="11366"/>
    <cellStyle name="Background 3 2 2 3 2" xfId="22081"/>
    <cellStyle name="Background 3 2 2 4" xfId="18794"/>
    <cellStyle name="Background 3 2 3" xfId="7745"/>
    <cellStyle name="Background 3 2 3 2" xfId="10734"/>
    <cellStyle name="Background 3 2 3 2 2" xfId="21497"/>
    <cellStyle name="Background 3 2 3 3" xfId="19379"/>
    <cellStyle name="Background 3 2 4" xfId="16858"/>
    <cellStyle name="Background 3 2 4 2" xfId="22666"/>
    <cellStyle name="Background 3 2 5" xfId="9521"/>
    <cellStyle name="Background 3 2 5 2" xfId="20547"/>
    <cellStyle name="Background 3 2 6" xfId="18210"/>
    <cellStyle name="Background 3 3" xfId="1339"/>
    <cellStyle name="Background 3 3 2" xfId="2069"/>
    <cellStyle name="Background 3 3 2 2" xfId="8546"/>
    <cellStyle name="Background 3 3 2 2 2" xfId="17588"/>
    <cellStyle name="Background 3 3 2 2 2 2" xfId="23396"/>
    <cellStyle name="Background 3 3 2 2 3" xfId="20109"/>
    <cellStyle name="Background 3 3 2 3" xfId="11519"/>
    <cellStyle name="Background 3 3 2 3 2" xfId="22227"/>
    <cellStyle name="Background 3 3 2 4" xfId="18940"/>
    <cellStyle name="Background 3 3 3" xfId="7902"/>
    <cellStyle name="Background 3 3 3 2" xfId="10907"/>
    <cellStyle name="Background 3 3 3 2 2" xfId="21643"/>
    <cellStyle name="Background 3 3 3 3" xfId="19525"/>
    <cellStyle name="Background 3 3 4" xfId="17004"/>
    <cellStyle name="Background 3 3 4 2" xfId="22812"/>
    <cellStyle name="Background 3 3 5" xfId="9667"/>
    <cellStyle name="Background 3 3 5 2" xfId="20693"/>
    <cellStyle name="Background 3 3 6" xfId="18356"/>
    <cellStyle name="Background 3 4" xfId="1553"/>
    <cellStyle name="Background 3 4 2" xfId="8084"/>
    <cellStyle name="Background 3 4 2 2" xfId="11097"/>
    <cellStyle name="Background 3 4 2 2 2" xfId="21825"/>
    <cellStyle name="Background 3 4 2 3" xfId="19707"/>
    <cellStyle name="Background 3 4 3" xfId="17186"/>
    <cellStyle name="Background 3 4 3 2" xfId="22994"/>
    <cellStyle name="Background 3 4 4" xfId="9849"/>
    <cellStyle name="Background 3 4 4 2" xfId="20875"/>
    <cellStyle name="Background 3 4 5" xfId="18538"/>
    <cellStyle name="Background 3 5" xfId="1768"/>
    <cellStyle name="Background 3 5 2" xfId="8266"/>
    <cellStyle name="Background 3 5 2 2" xfId="11292"/>
    <cellStyle name="Background 3 5 2 2 2" xfId="22007"/>
    <cellStyle name="Background 3 5 2 3" xfId="19889"/>
    <cellStyle name="Background 3 5 3" xfId="17368"/>
    <cellStyle name="Background 3 5 3 2" xfId="23176"/>
    <cellStyle name="Background 3 5 4" xfId="9447"/>
    <cellStyle name="Background 3 5 4 2" xfId="20473"/>
    <cellStyle name="Background 3 5 5" xfId="18720"/>
    <cellStyle name="Background 3 6" xfId="1042"/>
    <cellStyle name="Background 3 6 2" xfId="7670"/>
    <cellStyle name="Background 3 6 2 2" xfId="16784"/>
    <cellStyle name="Background 3 6 2 2 2" xfId="22592"/>
    <cellStyle name="Background 3 6 2 3" xfId="19305"/>
    <cellStyle name="Background 3 6 3" xfId="10660"/>
    <cellStyle name="Background 3 6 3 2" xfId="21423"/>
    <cellStyle name="Background 3 6 4" xfId="18136"/>
    <cellStyle name="Background 3 7" xfId="3465"/>
    <cellStyle name="Background 3 7 2" xfId="10500"/>
    <cellStyle name="Background 3 7 2 2" xfId="21277"/>
    <cellStyle name="Background 3 7 3" xfId="17990"/>
    <cellStyle name="Background 3 8" xfId="7445"/>
    <cellStyle name="Background 3 8 2" xfId="10115"/>
    <cellStyle name="Background 3 8 2 2" xfId="21094"/>
    <cellStyle name="Background 3 8 3" xfId="19159"/>
    <cellStyle name="Background 3 9" xfId="16638"/>
    <cellStyle name="Background 3 9 2" xfId="22446"/>
    <cellStyle name="Background 4" xfId="593"/>
    <cellStyle name="Background 4 10" xfId="17843"/>
    <cellStyle name="Background 4 11" xfId="851"/>
    <cellStyle name="Background 4 2" xfId="1379"/>
    <cellStyle name="Background 4 2 2" xfId="2105"/>
    <cellStyle name="Background 4 2 2 2" xfId="8582"/>
    <cellStyle name="Background 4 2 2 2 2" xfId="17624"/>
    <cellStyle name="Background 4 2 2 2 2 2" xfId="23432"/>
    <cellStyle name="Background 4 2 2 2 3" xfId="20145"/>
    <cellStyle name="Background 4 2 2 3" xfId="11555"/>
    <cellStyle name="Background 4 2 2 3 2" xfId="22263"/>
    <cellStyle name="Background 4 2 2 4" xfId="18976"/>
    <cellStyle name="Background 4 2 3" xfId="7938"/>
    <cellStyle name="Background 4 2 3 2" xfId="10943"/>
    <cellStyle name="Background 4 2 3 2 2" xfId="21679"/>
    <cellStyle name="Background 4 2 3 3" xfId="19561"/>
    <cellStyle name="Background 4 2 4" xfId="17040"/>
    <cellStyle name="Background 4 2 4 2" xfId="22848"/>
    <cellStyle name="Background 4 2 5" xfId="9703"/>
    <cellStyle name="Background 4 2 5 2" xfId="20729"/>
    <cellStyle name="Background 4 2 6" xfId="18392"/>
    <cellStyle name="Background 4 3" xfId="1589"/>
    <cellStyle name="Background 4 3 2" xfId="8120"/>
    <cellStyle name="Background 4 3 2 2" xfId="11133"/>
    <cellStyle name="Background 4 3 2 2 2" xfId="21861"/>
    <cellStyle name="Background 4 3 2 3" xfId="19743"/>
    <cellStyle name="Background 4 3 3" xfId="17222"/>
    <cellStyle name="Background 4 3 3 2" xfId="23030"/>
    <cellStyle name="Background 4 3 4" xfId="9885"/>
    <cellStyle name="Background 4 3 4 2" xfId="20911"/>
    <cellStyle name="Background 4 3 5" xfId="18574"/>
    <cellStyle name="Background 4 4" xfId="1884"/>
    <cellStyle name="Background 4 4 2" xfId="8380"/>
    <cellStyle name="Background 4 4 2 2" xfId="11402"/>
    <cellStyle name="Background 4 4 2 2 2" xfId="22117"/>
    <cellStyle name="Background 4 4 2 3" xfId="19999"/>
    <cellStyle name="Background 4 4 3" xfId="17478"/>
    <cellStyle name="Background 4 4 3 2" xfId="23286"/>
    <cellStyle name="Background 4 4 4" xfId="9557"/>
    <cellStyle name="Background 4 4 4 2" xfId="20583"/>
    <cellStyle name="Background 4 4 5" xfId="18830"/>
    <cellStyle name="Background 4 5" xfId="1154"/>
    <cellStyle name="Background 4 5 2" xfId="7782"/>
    <cellStyle name="Background 4 5 2 2" xfId="16894"/>
    <cellStyle name="Background 4 5 2 2 2" xfId="22702"/>
    <cellStyle name="Background 4 5 2 3" xfId="19415"/>
    <cellStyle name="Background 4 5 3" xfId="10770"/>
    <cellStyle name="Background 4 5 3 2" xfId="21533"/>
    <cellStyle name="Background 4 5 4" xfId="18246"/>
    <cellStyle name="Background 4 6" xfId="3504"/>
    <cellStyle name="Background 4 6 2" xfId="10539"/>
    <cellStyle name="Background 4 6 2 2" xfId="21313"/>
    <cellStyle name="Background 4 6 3" xfId="18026"/>
    <cellStyle name="Background 4 7" xfId="7481"/>
    <cellStyle name="Background 4 7 2" xfId="10151"/>
    <cellStyle name="Background 4 7 2 2" xfId="21130"/>
    <cellStyle name="Background 4 7 3" xfId="19195"/>
    <cellStyle name="Background 4 8" xfId="16674"/>
    <cellStyle name="Background 4 8 2" xfId="22482"/>
    <cellStyle name="Background 4 9" xfId="9301"/>
    <cellStyle name="Background 4 9 2" xfId="20327"/>
    <cellStyle name="Background 5" xfId="647"/>
    <cellStyle name="Background 5 10" xfId="17879"/>
    <cellStyle name="Background 5 11" xfId="888"/>
    <cellStyle name="Background 5 2" xfId="1433"/>
    <cellStyle name="Background 5 2 2" xfId="2141"/>
    <cellStyle name="Background 5 2 2 2" xfId="8618"/>
    <cellStyle name="Background 5 2 2 2 2" xfId="17660"/>
    <cellStyle name="Background 5 2 2 2 2 2" xfId="23468"/>
    <cellStyle name="Background 5 2 2 2 3" xfId="20181"/>
    <cellStyle name="Background 5 2 2 3" xfId="11591"/>
    <cellStyle name="Background 5 2 2 3 2" xfId="22299"/>
    <cellStyle name="Background 5 2 2 4" xfId="19012"/>
    <cellStyle name="Background 5 2 3" xfId="7974"/>
    <cellStyle name="Background 5 2 3 2" xfId="10985"/>
    <cellStyle name="Background 5 2 3 2 2" xfId="21715"/>
    <cellStyle name="Background 5 2 3 3" xfId="19597"/>
    <cellStyle name="Background 5 2 4" xfId="17076"/>
    <cellStyle name="Background 5 2 4 2" xfId="22884"/>
    <cellStyle name="Background 5 2 5" xfId="9739"/>
    <cellStyle name="Background 5 2 5 2" xfId="20765"/>
    <cellStyle name="Background 5 2 6" xfId="18428"/>
    <cellStyle name="Background 5 3" xfId="1625"/>
    <cellStyle name="Background 5 3 2" xfId="8156"/>
    <cellStyle name="Background 5 3 2 2" xfId="11169"/>
    <cellStyle name="Background 5 3 2 2 2" xfId="21897"/>
    <cellStyle name="Background 5 3 2 3" xfId="19779"/>
    <cellStyle name="Background 5 3 3" xfId="17258"/>
    <cellStyle name="Background 5 3 3 2" xfId="23066"/>
    <cellStyle name="Background 5 3 4" xfId="9921"/>
    <cellStyle name="Background 5 3 4 2" xfId="20947"/>
    <cellStyle name="Background 5 3 5" xfId="18610"/>
    <cellStyle name="Background 5 4" xfId="1934"/>
    <cellStyle name="Background 5 4 2" xfId="8416"/>
    <cellStyle name="Background 5 4 2 2" xfId="11443"/>
    <cellStyle name="Background 5 4 2 2 2" xfId="22153"/>
    <cellStyle name="Background 5 4 2 3" xfId="20035"/>
    <cellStyle name="Background 5 4 3" xfId="17514"/>
    <cellStyle name="Background 5 4 3 2" xfId="23322"/>
    <cellStyle name="Background 5 4 4" xfId="9593"/>
    <cellStyle name="Background 5 4 4 2" xfId="20619"/>
    <cellStyle name="Background 5 4 5" xfId="18866"/>
    <cellStyle name="Background 5 5" xfId="1194"/>
    <cellStyle name="Background 5 5 2" xfId="7822"/>
    <cellStyle name="Background 5 5 2 2" xfId="16930"/>
    <cellStyle name="Background 5 5 2 2 2" xfId="22738"/>
    <cellStyle name="Background 5 5 2 3" xfId="19451"/>
    <cellStyle name="Background 5 5 3" xfId="10806"/>
    <cellStyle name="Background 5 5 3 2" xfId="21569"/>
    <cellStyle name="Background 5 5 4" xfId="18282"/>
    <cellStyle name="Background 5 6" xfId="3549"/>
    <cellStyle name="Background 5 6 2" xfId="10583"/>
    <cellStyle name="Background 5 6 2 2" xfId="21349"/>
    <cellStyle name="Background 5 6 3" xfId="18062"/>
    <cellStyle name="Background 5 7" xfId="7517"/>
    <cellStyle name="Background 5 7 2" xfId="10192"/>
    <cellStyle name="Background 5 7 2 2" xfId="21166"/>
    <cellStyle name="Background 5 7 3" xfId="19231"/>
    <cellStyle name="Background 5 8" xfId="16710"/>
    <cellStyle name="Background 5 8 2" xfId="22518"/>
    <cellStyle name="Background 5 9" xfId="9337"/>
    <cellStyle name="Background 5 9 2" xfId="20363"/>
    <cellStyle name="Background 6" xfId="516"/>
    <cellStyle name="Background 6 10" xfId="17770"/>
    <cellStyle name="Background 6 11" xfId="744"/>
    <cellStyle name="Background 6 2" xfId="1474"/>
    <cellStyle name="Background 6 2 2" xfId="2177"/>
    <cellStyle name="Background 6 2 2 2" xfId="8654"/>
    <cellStyle name="Background 6 2 2 2 2" xfId="17696"/>
    <cellStyle name="Background 6 2 2 2 2 2" xfId="23504"/>
    <cellStyle name="Background 6 2 2 2 3" xfId="20217"/>
    <cellStyle name="Background 6 2 2 3" xfId="11627"/>
    <cellStyle name="Background 6 2 2 3 2" xfId="22335"/>
    <cellStyle name="Background 6 2 2 4" xfId="19048"/>
    <cellStyle name="Background 6 2 3" xfId="8010"/>
    <cellStyle name="Background 6 2 3 2" xfId="11022"/>
    <cellStyle name="Background 6 2 3 2 2" xfId="21751"/>
    <cellStyle name="Background 6 2 3 3" xfId="19633"/>
    <cellStyle name="Background 6 2 4" xfId="17112"/>
    <cellStyle name="Background 6 2 4 2" xfId="22920"/>
    <cellStyle name="Background 6 2 5" xfId="9775"/>
    <cellStyle name="Background 6 2 5 2" xfId="20801"/>
    <cellStyle name="Background 6 2 6" xfId="18464"/>
    <cellStyle name="Background 6 3" xfId="1661"/>
    <cellStyle name="Background 6 3 2" xfId="8192"/>
    <cellStyle name="Background 6 3 2 2" xfId="11205"/>
    <cellStyle name="Background 6 3 2 2 2" xfId="21933"/>
    <cellStyle name="Background 6 3 2 3" xfId="19815"/>
    <cellStyle name="Background 6 3 3" xfId="17294"/>
    <cellStyle name="Background 6 3 3 2" xfId="23102"/>
    <cellStyle name="Background 6 3 4" xfId="9957"/>
    <cellStyle name="Background 6 3 4 2" xfId="20983"/>
    <cellStyle name="Background 6 3 5" xfId="18646"/>
    <cellStyle name="Background 6 4" xfId="1805"/>
    <cellStyle name="Background 6 4 2" xfId="8303"/>
    <cellStyle name="Background 6 4 2 2" xfId="11329"/>
    <cellStyle name="Background 6 4 2 2 2" xfId="22044"/>
    <cellStyle name="Background 6 4 2 3" xfId="19926"/>
    <cellStyle name="Background 6 4 3" xfId="17405"/>
    <cellStyle name="Background 6 4 3 2" xfId="23213"/>
    <cellStyle name="Background 6 4 4" xfId="9484"/>
    <cellStyle name="Background 6 4 4 2" xfId="20510"/>
    <cellStyle name="Background 6 4 5" xfId="18757"/>
    <cellStyle name="Background 6 5" xfId="1080"/>
    <cellStyle name="Background 6 5 2" xfId="7708"/>
    <cellStyle name="Background 6 5 2 2" xfId="16821"/>
    <cellStyle name="Background 6 5 2 2 2" xfId="22629"/>
    <cellStyle name="Background 6 5 2 3" xfId="19342"/>
    <cellStyle name="Background 6 5 3" xfId="10697"/>
    <cellStyle name="Background 6 5 3 2" xfId="21460"/>
    <cellStyle name="Background 6 5 4" xfId="18173"/>
    <cellStyle name="Background 6 6" xfId="3406"/>
    <cellStyle name="Background 6 6 2" xfId="10442"/>
    <cellStyle name="Background 6 6 2 2" xfId="21240"/>
    <cellStyle name="Background 6 6 3" xfId="17953"/>
    <cellStyle name="Background 6 7" xfId="7408"/>
    <cellStyle name="Background 6 7 2" xfId="10074"/>
    <cellStyle name="Background 6 7 2 2" xfId="21057"/>
    <cellStyle name="Background 6 7 3" xfId="19122"/>
    <cellStyle name="Background 6 8" xfId="16601"/>
    <cellStyle name="Background 6 8 2" xfId="22409"/>
    <cellStyle name="Background 6 9" xfId="9373"/>
    <cellStyle name="Background 6 9 2" xfId="20399"/>
    <cellStyle name="Background 7" xfId="1268"/>
    <cellStyle name="Background 7 2" xfId="2032"/>
    <cellStyle name="Background 7 2 2" xfId="8509"/>
    <cellStyle name="Background 7 2 2 2" xfId="17551"/>
    <cellStyle name="Background 7 2 2 2 2" xfId="23359"/>
    <cellStyle name="Background 7 2 2 3" xfId="20072"/>
    <cellStyle name="Background 7 2 3" xfId="11482"/>
    <cellStyle name="Background 7 2 3 2" xfId="22190"/>
    <cellStyle name="Background 7 2 4" xfId="18903"/>
    <cellStyle name="Background 7 3" xfId="7865"/>
    <cellStyle name="Background 7 3 2" xfId="10862"/>
    <cellStyle name="Background 7 3 2 2" xfId="21606"/>
    <cellStyle name="Background 7 3 3" xfId="19488"/>
    <cellStyle name="Background 7 4" xfId="16967"/>
    <cellStyle name="Background 7 4 2" xfId="22775"/>
    <cellStyle name="Background 7 5" xfId="9630"/>
    <cellStyle name="Background 7 5 2" xfId="20656"/>
    <cellStyle name="Background 7 6" xfId="18319"/>
    <cellStyle name="Background 8" xfId="1516"/>
    <cellStyle name="Background 8 2" xfId="8047"/>
    <cellStyle name="Background 8 2 2" xfId="11060"/>
    <cellStyle name="Background 8 2 2 2" xfId="21788"/>
    <cellStyle name="Background 8 2 3" xfId="19670"/>
    <cellStyle name="Background 8 3" xfId="17149"/>
    <cellStyle name="Background 8 3 2" xfId="22957"/>
    <cellStyle name="Background 8 4" xfId="9812"/>
    <cellStyle name="Background 8 4 2" xfId="20838"/>
    <cellStyle name="Background 8 5" xfId="18501"/>
    <cellStyle name="Background 9" xfId="1702"/>
    <cellStyle name="Background 9 2" xfId="8229"/>
    <cellStyle name="Background 9 2 2" xfId="11244"/>
    <cellStyle name="Background 9 2 2 2" xfId="21970"/>
    <cellStyle name="Background 9 2 3" xfId="19852"/>
    <cellStyle name="Background 9 3" xfId="17331"/>
    <cellStyle name="Background 9 3 2" xfId="23139"/>
    <cellStyle name="Background 9 4" xfId="9410"/>
    <cellStyle name="Background 9 4 2" xfId="20436"/>
    <cellStyle name="Background 9 5" xfId="18683"/>
    <cellStyle name="Background table" xfId="244"/>
    <cellStyle name="Background table 2" xfId="1"/>
    <cellStyle name="Bad 2" xfId="245"/>
    <cellStyle name="Bad 3" xfId="246"/>
    <cellStyle name="Calc cel" xfId="247"/>
    <cellStyle name="Calc cel 2" xfId="3"/>
    <cellStyle name="Calc cel 2 2" xfId="187"/>
    <cellStyle name="Calc cel 2 2 10" xfId="6357"/>
    <cellStyle name="Calc cel 2 2 10 2" xfId="25809"/>
    <cellStyle name="Calc cel 2 2 10 3" xfId="35368"/>
    <cellStyle name="Calc cel 2 2 10 4" xfId="45216"/>
    <cellStyle name="Calc cel 2 2 11" xfId="10217"/>
    <cellStyle name="Calc cel 2 2 11 2" xfId="28941"/>
    <cellStyle name="Calc cel 2 2 11 3" xfId="27276"/>
    <cellStyle name="Calc cel 2 2 11 4" xfId="43084"/>
    <cellStyle name="Calc cel 2 2 12" xfId="13957"/>
    <cellStyle name="Calc cel 2 2 12 2" xfId="32284"/>
    <cellStyle name="Calc cel 2 2 12 3" xfId="35385"/>
    <cellStyle name="Calc cel 2 2 12 4" xfId="46688"/>
    <cellStyle name="Calc cel 2 2 13" xfId="13831"/>
    <cellStyle name="Calc cel 2 2 13 2" xfId="32158"/>
    <cellStyle name="Calc cel 2 2 13 3" xfId="35480"/>
    <cellStyle name="Calc cel 2 2 13 4" xfId="46550"/>
    <cellStyle name="Calc cel 2 2 14" xfId="13716"/>
    <cellStyle name="Calc cel 2 2 14 2" xfId="32043"/>
    <cellStyle name="Calc cel 2 2 14 3" xfId="23817"/>
    <cellStyle name="Calc cel 2 2 14 4" xfId="46356"/>
    <cellStyle name="Calc cel 2 2 15" xfId="2744"/>
    <cellStyle name="Calc cel 2 2 16" xfId="3883"/>
    <cellStyle name="Calc cel 2 2 17" xfId="38808"/>
    <cellStyle name="Calc cel 2 2 18" xfId="37952"/>
    <cellStyle name="Calc cel 2 2 19" xfId="41856"/>
    <cellStyle name="Calc cel 2 2 2" xfId="726"/>
    <cellStyle name="Calc cel 2 2 2 10" xfId="10013"/>
    <cellStyle name="Calc cel 2 2 2 10 2" xfId="28798"/>
    <cellStyle name="Calc cel 2 2 2 10 3" xfId="27511"/>
    <cellStyle name="Calc cel 2 2 2 10 4" xfId="43046"/>
    <cellStyle name="Calc cel 2 2 2 11" xfId="13580"/>
    <cellStyle name="Calc cel 2 2 2 11 2" xfId="31907"/>
    <cellStyle name="Calc cel 2 2 2 11 3" xfId="27196"/>
    <cellStyle name="Calc cel 2 2 2 11 4" xfId="46220"/>
    <cellStyle name="Calc cel 2 2 2 12" xfId="10951"/>
    <cellStyle name="Calc cel 2 2 2 12 2" xfId="29502"/>
    <cellStyle name="Calc cel 2 2 2 12 3" xfId="37150"/>
    <cellStyle name="Calc cel 2 2 2 12 4" xfId="43434"/>
    <cellStyle name="Calc cel 2 2 2 13" xfId="3000"/>
    <cellStyle name="Calc cel 2 2 2 14" xfId="3003"/>
    <cellStyle name="Calc cel 2 2 2 15" xfId="28524"/>
    <cellStyle name="Calc cel 2 2 2 16" xfId="41825"/>
    <cellStyle name="Calc cel 2 2 2 17" xfId="42778"/>
    <cellStyle name="Calc cel 2 2 2 18" xfId="42879"/>
    <cellStyle name="Calc cel 2 2 2 2" xfId="1810"/>
    <cellStyle name="Calc cel 2 2 2 2 10" xfId="4325"/>
    <cellStyle name="Calc cel 2 2 2 2 11" xfId="23828"/>
    <cellStyle name="Calc cel 2 2 2 2 12" xfId="29916"/>
    <cellStyle name="Calc cel 2 2 2 2 13" xfId="37945"/>
    <cellStyle name="Calc cel 2 2 2 2 14" xfId="41854"/>
    <cellStyle name="Calc cel 2 2 2 2 15" xfId="43452"/>
    <cellStyle name="Calc cel 2 2 2 2 2" xfId="2384"/>
    <cellStyle name="Calc cel 2 2 2 2 2 10" xfId="36606"/>
    <cellStyle name="Calc cel 2 2 2 2 2 11" xfId="41745"/>
    <cellStyle name="Calc cel 2 2 2 2 2 12" xfId="41789"/>
    <cellStyle name="Calc cel 2 2 2 2 2 13" xfId="43703"/>
    <cellStyle name="Calc cel 2 2 2 2 2 2" xfId="5934"/>
    <cellStyle name="Calc cel 2 2 2 2 2 2 2" xfId="12332"/>
    <cellStyle name="Calc cel 2 2 2 2 2 2 2 2" xfId="30659"/>
    <cellStyle name="Calc cel 2 2 2 2 2 2 2 3" xfId="23865"/>
    <cellStyle name="Calc cel 2 2 2 2 2 2 3" xfId="25386"/>
    <cellStyle name="Calc cel 2 2 2 2 2 2 4" xfId="28273"/>
    <cellStyle name="Calc cel 2 2 2 2 2 2 5" xfId="44793"/>
    <cellStyle name="Calc cel 2 2 2 2 2 3" xfId="6935"/>
    <cellStyle name="Calc cel 2 2 2 2 2 3 2" xfId="13222"/>
    <cellStyle name="Calc cel 2 2 2 2 2 3 2 2" xfId="31549"/>
    <cellStyle name="Calc cel 2 2 2 2 2 3 2 3" xfId="37225"/>
    <cellStyle name="Calc cel 2 2 2 2 2 3 3" xfId="26387"/>
    <cellStyle name="Calc cel 2 2 2 2 2 3 4" xfId="37324"/>
    <cellStyle name="Calc cel 2 2 2 2 2 3 5" xfId="45793"/>
    <cellStyle name="Calc cel 2 2 2 2 2 4" xfId="8861"/>
    <cellStyle name="Calc cel 2 2 2 2 2 4 2" xfId="27907"/>
    <cellStyle name="Calc cel 2 2 2 2 2 4 3" xfId="35391"/>
    <cellStyle name="Calc cel 2 2 2 2 2 4 4" xfId="47458"/>
    <cellStyle name="Calc cel 2 2 2 2 2 5" xfId="14885"/>
    <cellStyle name="Calc cel 2 2 2 2 2 5 2" xfId="33212"/>
    <cellStyle name="Calc cel 2 2 2 2 2 5 3" xfId="40040"/>
    <cellStyle name="Calc cel 2 2 2 2 2 5 4" xfId="48213"/>
    <cellStyle name="Calc cel 2 2 2 2 2 6" xfId="15579"/>
    <cellStyle name="Calc cel 2 2 2 2 2 6 2" xfId="33906"/>
    <cellStyle name="Calc cel 2 2 2 2 2 6 3" xfId="40734"/>
    <cellStyle name="Calc cel 2 2 2 2 2 6 4" xfId="48907"/>
    <cellStyle name="Calc cel 2 2 2 2 2 7" xfId="16197"/>
    <cellStyle name="Calc cel 2 2 2 2 2 7 2" xfId="34524"/>
    <cellStyle name="Calc cel 2 2 2 2 2 7 3" xfId="41352"/>
    <cellStyle name="Calc cel 2 2 2 2 2 7 4" xfId="49525"/>
    <cellStyle name="Calc cel 2 2 2 2 2 8" xfId="4844"/>
    <cellStyle name="Calc cel 2 2 2 2 2 9" xfId="24296"/>
    <cellStyle name="Calc cel 2 2 2 2 3" xfId="2262"/>
    <cellStyle name="Calc cel 2 2 2 2 3 10" xfId="38715"/>
    <cellStyle name="Calc cel 2 2 2 2 3 11" xfId="42196"/>
    <cellStyle name="Calc cel 2 2 2 2 3 12" xfId="41989"/>
    <cellStyle name="Calc cel 2 2 2 2 3 13" xfId="43581"/>
    <cellStyle name="Calc cel 2 2 2 2 3 2" xfId="6177"/>
    <cellStyle name="Calc cel 2 2 2 2 3 2 2" xfId="12551"/>
    <cellStyle name="Calc cel 2 2 2 2 3 2 2 2" xfId="30878"/>
    <cellStyle name="Calc cel 2 2 2 2 3 2 2 3" xfId="27109"/>
    <cellStyle name="Calc cel 2 2 2 2 3 2 3" xfId="25629"/>
    <cellStyle name="Calc cel 2 2 2 2 3 2 4" xfId="27340"/>
    <cellStyle name="Calc cel 2 2 2 2 3 2 5" xfId="45036"/>
    <cellStyle name="Calc cel 2 2 2 2 3 3" xfId="6813"/>
    <cellStyle name="Calc cel 2 2 2 2 3 3 2" xfId="13100"/>
    <cellStyle name="Calc cel 2 2 2 2 3 3 2 2" xfId="31427"/>
    <cellStyle name="Calc cel 2 2 2 2 3 3 2 3" xfId="38655"/>
    <cellStyle name="Calc cel 2 2 2 2 3 3 3" xfId="26265"/>
    <cellStyle name="Calc cel 2 2 2 2 3 3 4" xfId="38122"/>
    <cellStyle name="Calc cel 2 2 2 2 3 3 5" xfId="45671"/>
    <cellStyle name="Calc cel 2 2 2 2 3 4" xfId="8739"/>
    <cellStyle name="Calc cel 2 2 2 2 3 4 2" xfId="27785"/>
    <cellStyle name="Calc cel 2 2 2 2 3 4 3" xfId="27512"/>
    <cellStyle name="Calc cel 2 2 2 2 3 4 4" xfId="47336"/>
    <cellStyle name="Calc cel 2 2 2 2 3 5" xfId="14763"/>
    <cellStyle name="Calc cel 2 2 2 2 3 5 2" xfId="33090"/>
    <cellStyle name="Calc cel 2 2 2 2 3 5 3" xfId="39918"/>
    <cellStyle name="Calc cel 2 2 2 2 3 5 4" xfId="48091"/>
    <cellStyle name="Calc cel 2 2 2 2 3 6" xfId="15457"/>
    <cellStyle name="Calc cel 2 2 2 2 3 6 2" xfId="33784"/>
    <cellStyle name="Calc cel 2 2 2 2 3 6 3" xfId="40612"/>
    <cellStyle name="Calc cel 2 2 2 2 3 6 4" xfId="48785"/>
    <cellStyle name="Calc cel 2 2 2 2 3 7" xfId="16075"/>
    <cellStyle name="Calc cel 2 2 2 2 3 7 2" xfId="34402"/>
    <cellStyle name="Calc cel 2 2 2 2 3 7 3" xfId="41230"/>
    <cellStyle name="Calc cel 2 2 2 2 3 7 4" xfId="49403"/>
    <cellStyle name="Calc cel 2 2 2 2 3 8" xfId="4722"/>
    <cellStyle name="Calc cel 2 2 2 2 3 9" xfId="24174"/>
    <cellStyle name="Calc cel 2 2 2 2 4" xfId="6345"/>
    <cellStyle name="Calc cel 2 2 2 2 4 2" xfId="12706"/>
    <cellStyle name="Calc cel 2 2 2 2 4 2 2" xfId="31033"/>
    <cellStyle name="Calc cel 2 2 2 2 4 2 3" xfId="29440"/>
    <cellStyle name="Calc cel 2 2 2 2 4 3" xfId="25797"/>
    <cellStyle name="Calc cel 2 2 2 2 4 4" xfId="28452"/>
    <cellStyle name="Calc cel 2 2 2 2 4 5" xfId="45204"/>
    <cellStyle name="Calc cel 2 2 2 2 5" xfId="6567"/>
    <cellStyle name="Calc cel 2 2 2 2 5 2" xfId="12897"/>
    <cellStyle name="Calc cel 2 2 2 2 5 2 2" xfId="31224"/>
    <cellStyle name="Calc cel 2 2 2 2 5 2 3" xfId="38742"/>
    <cellStyle name="Calc cel 2 2 2 2 5 3" xfId="26019"/>
    <cellStyle name="Calc cel 2 2 2 2 5 4" xfId="27102"/>
    <cellStyle name="Calc cel 2 2 2 2 5 5" xfId="45425"/>
    <cellStyle name="Calc cel 2 2 2 2 6" xfId="8308"/>
    <cellStyle name="Calc cel 2 2 2 2 6 2" xfId="27464"/>
    <cellStyle name="Calc cel 2 2 2 2 6 3" xfId="38671"/>
    <cellStyle name="Calc cel 2 2 2 2 6 4" xfId="47026"/>
    <cellStyle name="Calc cel 2 2 2 2 7" xfId="14491"/>
    <cellStyle name="Calc cel 2 2 2 2 7 2" xfId="32818"/>
    <cellStyle name="Calc cel 2 2 2 2 7 3" xfId="39646"/>
    <cellStyle name="Calc cel 2 2 2 2 7 4" xfId="47819"/>
    <cellStyle name="Calc cel 2 2 2 2 8" xfId="15241"/>
    <cellStyle name="Calc cel 2 2 2 2 8 2" xfId="33568"/>
    <cellStyle name="Calc cel 2 2 2 2 8 3" xfId="40396"/>
    <cellStyle name="Calc cel 2 2 2 2 8 4" xfId="48569"/>
    <cellStyle name="Calc cel 2 2 2 2 9" xfId="15932"/>
    <cellStyle name="Calc cel 2 2 2 2 9 2" xfId="34259"/>
    <cellStyle name="Calc cel 2 2 2 2 9 3" xfId="41087"/>
    <cellStyle name="Calc cel 2 2 2 2 9 4" xfId="49260"/>
    <cellStyle name="Calc cel 2 2 2 3" xfId="915"/>
    <cellStyle name="Calc cel 2 2 2 3 10" xfId="36351"/>
    <cellStyle name="Calc cel 2 2 2 3 11" xfId="42118"/>
    <cellStyle name="Calc cel 2 2 2 3 12" xfId="27664"/>
    <cellStyle name="Calc cel 2 2 2 3 13" xfId="43315"/>
    <cellStyle name="Calc cel 2 2 2 3 2" xfId="5927"/>
    <cellStyle name="Calc cel 2 2 2 3 2 2" xfId="12325"/>
    <cellStyle name="Calc cel 2 2 2 3 2 2 2" xfId="30652"/>
    <cellStyle name="Calc cel 2 2 2 3 2 2 3" xfId="36342"/>
    <cellStyle name="Calc cel 2 2 2 3 2 3" xfId="25379"/>
    <cellStyle name="Calc cel 2 2 2 3 2 4" xfId="38806"/>
    <cellStyle name="Calc cel 2 2 2 3 2 5" xfId="44786"/>
    <cellStyle name="Calc cel 2 2 2 3 3" xfId="5864"/>
    <cellStyle name="Calc cel 2 2 2 3 3 2" xfId="12270"/>
    <cellStyle name="Calc cel 2 2 2 3 3 2 2" xfId="30597"/>
    <cellStyle name="Calc cel 2 2 2 3 3 2 3" xfId="35921"/>
    <cellStyle name="Calc cel 2 2 2 3 3 3" xfId="25316"/>
    <cellStyle name="Calc cel 2 2 2 3 3 4" xfId="27207"/>
    <cellStyle name="Calc cel 2 2 2 3 3 5" xfId="44723"/>
    <cellStyle name="Calc cel 2 2 2 3 4" xfId="7543"/>
    <cellStyle name="Calc cel 2 2 2 3 4 2" xfId="26934"/>
    <cellStyle name="Calc cel 2 2 2 3 4 3" xfId="27189"/>
    <cellStyle name="Calc cel 2 2 2 3 4 4" xfId="46430"/>
    <cellStyle name="Calc cel 2 2 2 3 5" xfId="10027"/>
    <cellStyle name="Calc cel 2 2 2 3 5 2" xfId="28812"/>
    <cellStyle name="Calc cel 2 2 2 3 5 3" xfId="28581"/>
    <cellStyle name="Calc cel 2 2 2 3 5 4" xfId="43058"/>
    <cellStyle name="Calc cel 2 2 2 3 6" xfId="13593"/>
    <cellStyle name="Calc cel 2 2 2 3 6 2" xfId="31920"/>
    <cellStyle name="Calc cel 2 2 2 3 6 3" xfId="38883"/>
    <cellStyle name="Calc cel 2 2 2 3 6 4" xfId="46233"/>
    <cellStyle name="Calc cel 2 2 2 3 7" xfId="14113"/>
    <cellStyle name="Calc cel 2 2 2 3 7 2" xfId="32440"/>
    <cellStyle name="Calc cel 2 2 2 3 7 3" xfId="38763"/>
    <cellStyle name="Calc cel 2 2 2 3 7 4" xfId="46844"/>
    <cellStyle name="Calc cel 2 2 2 3 8" xfId="3580"/>
    <cellStyle name="Calc cel 2 2 2 3 9" xfId="4088"/>
    <cellStyle name="Calc cel 2 2 2 4" xfId="2483"/>
    <cellStyle name="Calc cel 2 2 2 4 10" xfId="36822"/>
    <cellStyle name="Calc cel 2 2 2 4 11" xfId="38603"/>
    <cellStyle name="Calc cel 2 2 2 4 12" xfId="42225"/>
    <cellStyle name="Calc cel 2 2 2 4 13" xfId="43802"/>
    <cellStyle name="Calc cel 2 2 2 4 2" xfId="5700"/>
    <cellStyle name="Calc cel 2 2 2 4 2 2" xfId="12118"/>
    <cellStyle name="Calc cel 2 2 2 4 2 2 2" xfId="30445"/>
    <cellStyle name="Calc cel 2 2 2 4 2 2 3" xfId="27394"/>
    <cellStyle name="Calc cel 2 2 2 4 2 3" xfId="25152"/>
    <cellStyle name="Calc cel 2 2 2 4 2 4" xfId="38795"/>
    <cellStyle name="Calc cel 2 2 2 4 2 5" xfId="44559"/>
    <cellStyle name="Calc cel 2 2 2 4 3" xfId="7034"/>
    <cellStyle name="Calc cel 2 2 2 4 3 2" xfId="13321"/>
    <cellStyle name="Calc cel 2 2 2 4 3 2 2" xfId="31648"/>
    <cellStyle name="Calc cel 2 2 2 4 3 2 3" xfId="37047"/>
    <cellStyle name="Calc cel 2 2 2 4 3 3" xfId="26486"/>
    <cellStyle name="Calc cel 2 2 2 4 3 4" xfId="38672"/>
    <cellStyle name="Calc cel 2 2 2 4 3 5" xfId="45892"/>
    <cellStyle name="Calc cel 2 2 2 4 4" xfId="8960"/>
    <cellStyle name="Calc cel 2 2 2 4 4 2" xfId="28006"/>
    <cellStyle name="Calc cel 2 2 2 4 4 3" xfId="37892"/>
    <cellStyle name="Calc cel 2 2 2 4 4 4" xfId="47557"/>
    <cellStyle name="Calc cel 2 2 2 4 5" xfId="14984"/>
    <cellStyle name="Calc cel 2 2 2 4 5 2" xfId="33311"/>
    <cellStyle name="Calc cel 2 2 2 4 5 3" xfId="40139"/>
    <cellStyle name="Calc cel 2 2 2 4 5 4" xfId="48312"/>
    <cellStyle name="Calc cel 2 2 2 4 6" xfId="15678"/>
    <cellStyle name="Calc cel 2 2 2 4 6 2" xfId="34005"/>
    <cellStyle name="Calc cel 2 2 2 4 6 3" xfId="40833"/>
    <cellStyle name="Calc cel 2 2 2 4 6 4" xfId="49006"/>
    <cellStyle name="Calc cel 2 2 2 4 7" xfId="16296"/>
    <cellStyle name="Calc cel 2 2 2 4 7 2" xfId="34623"/>
    <cellStyle name="Calc cel 2 2 2 4 7 3" xfId="41451"/>
    <cellStyle name="Calc cel 2 2 2 4 7 4" xfId="49624"/>
    <cellStyle name="Calc cel 2 2 2 4 8" xfId="4943"/>
    <cellStyle name="Calc cel 2 2 2 4 9" xfId="24395"/>
    <cellStyle name="Calc cel 2 2 2 5" xfId="5337"/>
    <cellStyle name="Calc cel 2 2 2 5 2" xfId="11784"/>
    <cellStyle name="Calc cel 2 2 2 5 2 2" xfId="30111"/>
    <cellStyle name="Calc cel 2 2 2 5 2 3" xfId="35787"/>
    <cellStyle name="Calc cel 2 2 2 5 3" xfId="24789"/>
    <cellStyle name="Calc cel 2 2 2 5 4" xfId="34913"/>
    <cellStyle name="Calc cel 2 2 2 5 5" xfId="44196"/>
    <cellStyle name="Calc cel 2 2 2 6" xfId="6170"/>
    <cellStyle name="Calc cel 2 2 2 6 2" xfId="12544"/>
    <cellStyle name="Calc cel 2 2 2 6 2 2" xfId="30871"/>
    <cellStyle name="Calc cel 2 2 2 6 2 3" xfId="4036"/>
    <cellStyle name="Calc cel 2 2 2 6 3" xfId="25622"/>
    <cellStyle name="Calc cel 2 2 2 6 4" xfId="37719"/>
    <cellStyle name="Calc cel 2 2 2 6 5" xfId="45029"/>
    <cellStyle name="Calc cel 2 2 2 7" xfId="3226"/>
    <cellStyle name="Calc cel 2 2 2 7 2" xfId="10275"/>
    <cellStyle name="Calc cel 2 2 2 7 2 2" xfId="28993"/>
    <cellStyle name="Calc cel 2 2 2 7 2 3" xfId="38255"/>
    <cellStyle name="Calc cel 2 2 2 7 3" xfId="2948"/>
    <cellStyle name="Calc cel 2 2 2 7 4" xfId="29777"/>
    <cellStyle name="Calc cel 2 2 2 7 5" xfId="43130"/>
    <cellStyle name="Calc cel 2 2 2 8" xfId="5882"/>
    <cellStyle name="Calc cel 2 2 2 8 2" xfId="25334"/>
    <cellStyle name="Calc cel 2 2 2 8 3" xfId="27104"/>
    <cellStyle name="Calc cel 2 2 2 8 4" xfId="44741"/>
    <cellStyle name="Calc cel 2 2 2 9" xfId="13642"/>
    <cellStyle name="Calc cel 2 2 2 9 2" xfId="31969"/>
    <cellStyle name="Calc cel 2 2 2 9 3" xfId="36642"/>
    <cellStyle name="Calc cel 2 2 2 9 4" xfId="46282"/>
    <cellStyle name="Calc cel 2 2 20" xfId="722"/>
    <cellStyle name="Calc cel 2 2 3" xfId="1250"/>
    <cellStyle name="Calc cel 2 2 3 10" xfId="14119"/>
    <cellStyle name="Calc cel 2 2 3 10 2" xfId="32446"/>
    <cellStyle name="Calc cel 2 2 3 10 3" xfId="35842"/>
    <cellStyle name="Calc cel 2 2 3 10 4" xfId="46850"/>
    <cellStyle name="Calc cel 2 2 3 11" xfId="14182"/>
    <cellStyle name="Calc cel 2 2 3 11 2" xfId="32509"/>
    <cellStyle name="Calc cel 2 2 3 11 3" xfId="38055"/>
    <cellStyle name="Calc cel 2 2 3 11 4" xfId="46913"/>
    <cellStyle name="Calc cel 2 2 3 12" xfId="3859"/>
    <cellStyle name="Calc cel 2 2 3 13" xfId="4508"/>
    <cellStyle name="Calc cel 2 2 3 14" xfId="35384"/>
    <cellStyle name="Calc cel 2 2 3 15" xfId="29724"/>
    <cellStyle name="Calc cel 2 2 3 16" xfId="42640"/>
    <cellStyle name="Calc cel 2 2 3 17" xfId="42959"/>
    <cellStyle name="Calc cel 2 2 3 2" xfId="2393"/>
    <cellStyle name="Calc cel 2 2 3 2 10" xfId="38124"/>
    <cellStyle name="Calc cel 2 2 3 2 11" xfId="42545"/>
    <cellStyle name="Calc cel 2 2 3 2 12" xfId="42772"/>
    <cellStyle name="Calc cel 2 2 3 2 13" xfId="43712"/>
    <cellStyle name="Calc cel 2 2 3 2 2" xfId="5655"/>
    <cellStyle name="Calc cel 2 2 3 2 2 2" xfId="12079"/>
    <cellStyle name="Calc cel 2 2 3 2 2 2 2" xfId="30406"/>
    <cellStyle name="Calc cel 2 2 3 2 2 2 3" xfId="3885"/>
    <cellStyle name="Calc cel 2 2 3 2 2 3" xfId="25107"/>
    <cellStyle name="Calc cel 2 2 3 2 2 4" xfId="35063"/>
    <cellStyle name="Calc cel 2 2 3 2 2 5" xfId="44514"/>
    <cellStyle name="Calc cel 2 2 3 2 3" xfId="6944"/>
    <cellStyle name="Calc cel 2 2 3 2 3 2" xfId="13231"/>
    <cellStyle name="Calc cel 2 2 3 2 3 2 2" xfId="31558"/>
    <cellStyle name="Calc cel 2 2 3 2 3 2 3" xfId="34928"/>
    <cellStyle name="Calc cel 2 2 3 2 3 3" xfId="26396"/>
    <cellStyle name="Calc cel 2 2 3 2 3 4" xfId="27019"/>
    <cellStyle name="Calc cel 2 2 3 2 3 5" xfId="45802"/>
    <cellStyle name="Calc cel 2 2 3 2 4" xfId="8870"/>
    <cellStyle name="Calc cel 2 2 3 2 4 2" xfId="27916"/>
    <cellStyle name="Calc cel 2 2 3 2 4 3" xfId="39072"/>
    <cellStyle name="Calc cel 2 2 3 2 4 4" xfId="47467"/>
    <cellStyle name="Calc cel 2 2 3 2 5" xfId="14894"/>
    <cellStyle name="Calc cel 2 2 3 2 5 2" xfId="33221"/>
    <cellStyle name="Calc cel 2 2 3 2 5 3" xfId="40049"/>
    <cellStyle name="Calc cel 2 2 3 2 5 4" xfId="48222"/>
    <cellStyle name="Calc cel 2 2 3 2 6" xfId="15588"/>
    <cellStyle name="Calc cel 2 2 3 2 6 2" xfId="33915"/>
    <cellStyle name="Calc cel 2 2 3 2 6 3" xfId="40743"/>
    <cellStyle name="Calc cel 2 2 3 2 6 4" xfId="48916"/>
    <cellStyle name="Calc cel 2 2 3 2 7" xfId="16206"/>
    <cellStyle name="Calc cel 2 2 3 2 7 2" xfId="34533"/>
    <cellStyle name="Calc cel 2 2 3 2 7 3" xfId="41361"/>
    <cellStyle name="Calc cel 2 2 3 2 7 4" xfId="49534"/>
    <cellStyle name="Calc cel 2 2 3 2 8" xfId="4853"/>
    <cellStyle name="Calc cel 2 2 3 2 9" xfId="24305"/>
    <cellStyle name="Calc cel 2 2 3 3" xfId="2444"/>
    <cellStyle name="Calc cel 2 2 3 3 10" xfId="28875"/>
    <cellStyle name="Calc cel 2 2 3 3 11" xfId="41764"/>
    <cellStyle name="Calc cel 2 2 3 3 12" xfId="41785"/>
    <cellStyle name="Calc cel 2 2 3 3 13" xfId="43763"/>
    <cellStyle name="Calc cel 2 2 3 3 2" xfId="5857"/>
    <cellStyle name="Calc cel 2 2 3 3 2 2" xfId="12263"/>
    <cellStyle name="Calc cel 2 2 3 3 2 2 2" xfId="30590"/>
    <cellStyle name="Calc cel 2 2 3 3 2 2 3" xfId="37846"/>
    <cellStyle name="Calc cel 2 2 3 3 2 3" xfId="25309"/>
    <cellStyle name="Calc cel 2 2 3 3 2 4" xfId="37592"/>
    <cellStyle name="Calc cel 2 2 3 3 2 5" xfId="44716"/>
    <cellStyle name="Calc cel 2 2 3 3 3" xfId="6995"/>
    <cellStyle name="Calc cel 2 2 3 3 3 2" xfId="13282"/>
    <cellStyle name="Calc cel 2 2 3 3 3 2 2" xfId="31609"/>
    <cellStyle name="Calc cel 2 2 3 3 3 2 3" xfId="35547"/>
    <cellStyle name="Calc cel 2 2 3 3 3 3" xfId="26447"/>
    <cellStyle name="Calc cel 2 2 3 3 3 4" xfId="4442"/>
    <cellStyle name="Calc cel 2 2 3 3 3 5" xfId="45853"/>
    <cellStyle name="Calc cel 2 2 3 3 4" xfId="8921"/>
    <cellStyle name="Calc cel 2 2 3 3 4 2" xfId="27967"/>
    <cellStyle name="Calc cel 2 2 3 3 4 3" xfId="38479"/>
    <cellStyle name="Calc cel 2 2 3 3 4 4" xfId="47518"/>
    <cellStyle name="Calc cel 2 2 3 3 5" xfId="14945"/>
    <cellStyle name="Calc cel 2 2 3 3 5 2" xfId="33272"/>
    <cellStyle name="Calc cel 2 2 3 3 5 3" xfId="40100"/>
    <cellStyle name="Calc cel 2 2 3 3 5 4" xfId="48273"/>
    <cellStyle name="Calc cel 2 2 3 3 6" xfId="15639"/>
    <cellStyle name="Calc cel 2 2 3 3 6 2" xfId="33966"/>
    <cellStyle name="Calc cel 2 2 3 3 6 3" xfId="40794"/>
    <cellStyle name="Calc cel 2 2 3 3 6 4" xfId="48967"/>
    <cellStyle name="Calc cel 2 2 3 3 7" xfId="16257"/>
    <cellStyle name="Calc cel 2 2 3 3 7 2" xfId="34584"/>
    <cellStyle name="Calc cel 2 2 3 3 7 3" xfId="41412"/>
    <cellStyle name="Calc cel 2 2 3 3 7 4" xfId="49585"/>
    <cellStyle name="Calc cel 2 2 3 3 8" xfId="4904"/>
    <cellStyle name="Calc cel 2 2 3 3 9" xfId="24356"/>
    <cellStyle name="Calc cel 2 2 3 4" xfId="5198"/>
    <cellStyle name="Calc cel 2 2 3 4 2" xfId="11651"/>
    <cellStyle name="Calc cel 2 2 3 4 2 2" xfId="29978"/>
    <cellStyle name="Calc cel 2 2 3 4 2 3" xfId="36177"/>
    <cellStyle name="Calc cel 2 2 3 4 3" xfId="24650"/>
    <cellStyle name="Calc cel 2 2 3 4 4" xfId="35588"/>
    <cellStyle name="Calc cel 2 2 3 4 5" xfId="44057"/>
    <cellStyle name="Calc cel 2 2 3 5" xfId="6402"/>
    <cellStyle name="Calc cel 2 2 3 5 2" xfId="12757"/>
    <cellStyle name="Calc cel 2 2 3 5 2 2" xfId="31084"/>
    <cellStyle name="Calc cel 2 2 3 5 2 3" xfId="36128"/>
    <cellStyle name="Calc cel 2 2 3 5 3" xfId="25854"/>
    <cellStyle name="Calc cel 2 2 3 5 4" xfId="3006"/>
    <cellStyle name="Calc cel 2 2 3 5 5" xfId="45261"/>
    <cellStyle name="Calc cel 2 2 3 6" xfId="5605"/>
    <cellStyle name="Calc cel 2 2 3 6 2" xfId="12032"/>
    <cellStyle name="Calc cel 2 2 3 6 2 2" xfId="30359"/>
    <cellStyle name="Calc cel 2 2 3 6 2 3" xfId="28293"/>
    <cellStyle name="Calc cel 2 2 3 6 3" xfId="25057"/>
    <cellStyle name="Calc cel 2 2 3 6 4" xfId="37057"/>
    <cellStyle name="Calc cel 2 2 3 6 5" xfId="44464"/>
    <cellStyle name="Calc cel 2 2 3 7" xfId="6571"/>
    <cellStyle name="Calc cel 2 2 3 7 2" xfId="26023"/>
    <cellStyle name="Calc cel 2 2 3 7 3" xfId="37130"/>
    <cellStyle name="Calc cel 2 2 3 7 4" xfId="45429"/>
    <cellStyle name="Calc cel 2 2 3 8" xfId="13940"/>
    <cellStyle name="Calc cel 2 2 3 8 2" xfId="32267"/>
    <cellStyle name="Calc cel 2 2 3 8 3" xfId="2941"/>
    <cellStyle name="Calc cel 2 2 3 8 4" xfId="46671"/>
    <cellStyle name="Calc cel 2 2 3 9" xfId="13908"/>
    <cellStyle name="Calc cel 2 2 3 9 2" xfId="32235"/>
    <cellStyle name="Calc cel 2 2 3 9 3" xfId="38964"/>
    <cellStyle name="Calc cel 2 2 3 9 4" xfId="46635"/>
    <cellStyle name="Calc cel 2 2 4" xfId="1684"/>
    <cellStyle name="Calc cel 2 2 4 10" xfId="13702"/>
    <cellStyle name="Calc cel 2 2 4 10 2" xfId="32029"/>
    <cellStyle name="Calc cel 2 2 4 10 3" xfId="36692"/>
    <cellStyle name="Calc cel 2 2 4 10 4" xfId="46342"/>
    <cellStyle name="Calc cel 2 2 4 11" xfId="13951"/>
    <cellStyle name="Calc cel 2 2 4 11 2" xfId="32278"/>
    <cellStyle name="Calc cel 2 2 4 11 3" xfId="27012"/>
    <cellStyle name="Calc cel 2 2 4 11 4" xfId="46682"/>
    <cellStyle name="Calc cel 2 2 4 12" xfId="4219"/>
    <cellStyle name="Calc cel 2 2 4 13" xfId="23733"/>
    <cellStyle name="Calc cel 2 2 4 14" xfId="36898"/>
    <cellStyle name="Calc cel 2 2 4 15" xfId="29799"/>
    <cellStyle name="Calc cel 2 2 4 16" xfId="41875"/>
    <cellStyle name="Calc cel 2 2 4 17" xfId="42845"/>
    <cellStyle name="Calc cel 2 2 4 2" xfId="2538"/>
    <cellStyle name="Calc cel 2 2 4 2 10" xfId="28669"/>
    <cellStyle name="Calc cel 2 2 4 2 11" xfId="27371"/>
    <cellStyle name="Calc cel 2 2 4 2 12" xfId="41901"/>
    <cellStyle name="Calc cel 2 2 4 2 13" xfId="43857"/>
    <cellStyle name="Calc cel 2 2 4 2 2" xfId="5212"/>
    <cellStyle name="Calc cel 2 2 4 2 2 2" xfId="11665"/>
    <cellStyle name="Calc cel 2 2 4 2 2 2 2" xfId="29992"/>
    <cellStyle name="Calc cel 2 2 4 2 2 2 3" xfId="35175"/>
    <cellStyle name="Calc cel 2 2 4 2 2 3" xfId="24664"/>
    <cellStyle name="Calc cel 2 2 4 2 2 4" xfId="29203"/>
    <cellStyle name="Calc cel 2 2 4 2 2 5" xfId="44071"/>
    <cellStyle name="Calc cel 2 2 4 2 3" xfId="7089"/>
    <cellStyle name="Calc cel 2 2 4 2 3 2" xfId="13376"/>
    <cellStyle name="Calc cel 2 2 4 2 3 2 2" xfId="31703"/>
    <cellStyle name="Calc cel 2 2 4 2 3 2 3" xfId="28445"/>
    <cellStyle name="Calc cel 2 2 4 2 3 3" xfId="26541"/>
    <cellStyle name="Calc cel 2 2 4 2 3 4" xfId="36883"/>
    <cellStyle name="Calc cel 2 2 4 2 3 5" xfId="45947"/>
    <cellStyle name="Calc cel 2 2 4 2 4" xfId="9015"/>
    <cellStyle name="Calc cel 2 2 4 2 4 2" xfId="28061"/>
    <cellStyle name="Calc cel 2 2 4 2 4 3" xfId="37361"/>
    <cellStyle name="Calc cel 2 2 4 2 4 4" xfId="47612"/>
    <cellStyle name="Calc cel 2 2 4 2 5" xfId="15039"/>
    <cellStyle name="Calc cel 2 2 4 2 5 2" xfId="33366"/>
    <cellStyle name="Calc cel 2 2 4 2 5 3" xfId="40194"/>
    <cellStyle name="Calc cel 2 2 4 2 5 4" xfId="48367"/>
    <cellStyle name="Calc cel 2 2 4 2 6" xfId="15733"/>
    <cellStyle name="Calc cel 2 2 4 2 6 2" xfId="34060"/>
    <cellStyle name="Calc cel 2 2 4 2 6 3" xfId="40888"/>
    <cellStyle name="Calc cel 2 2 4 2 6 4" xfId="49061"/>
    <cellStyle name="Calc cel 2 2 4 2 7" xfId="16351"/>
    <cellStyle name="Calc cel 2 2 4 2 7 2" xfId="34678"/>
    <cellStyle name="Calc cel 2 2 4 2 7 3" xfId="41506"/>
    <cellStyle name="Calc cel 2 2 4 2 7 4" xfId="49679"/>
    <cellStyle name="Calc cel 2 2 4 2 8" xfId="4998"/>
    <cellStyle name="Calc cel 2 2 4 2 9" xfId="24450"/>
    <cellStyle name="Calc cel 2 2 4 3" xfId="2516"/>
    <cellStyle name="Calc cel 2 2 4 3 10" xfId="28299"/>
    <cellStyle name="Calc cel 2 2 4 3 11" xfId="39359"/>
    <cellStyle name="Calc cel 2 2 4 3 12" xfId="41977"/>
    <cellStyle name="Calc cel 2 2 4 3 13" xfId="43835"/>
    <cellStyle name="Calc cel 2 2 4 3 2" xfId="6201"/>
    <cellStyle name="Calc cel 2 2 4 3 2 2" xfId="12575"/>
    <cellStyle name="Calc cel 2 2 4 3 2 2 2" xfId="30902"/>
    <cellStyle name="Calc cel 2 2 4 3 2 2 3" xfId="28578"/>
    <cellStyle name="Calc cel 2 2 4 3 2 3" xfId="25653"/>
    <cellStyle name="Calc cel 2 2 4 3 2 4" xfId="36584"/>
    <cellStyle name="Calc cel 2 2 4 3 2 5" xfId="45060"/>
    <cellStyle name="Calc cel 2 2 4 3 3" xfId="7067"/>
    <cellStyle name="Calc cel 2 2 4 3 3 2" xfId="13354"/>
    <cellStyle name="Calc cel 2 2 4 3 3 2 2" xfId="31681"/>
    <cellStyle name="Calc cel 2 2 4 3 3 2 3" xfId="37398"/>
    <cellStyle name="Calc cel 2 2 4 3 3 3" xfId="26519"/>
    <cellStyle name="Calc cel 2 2 4 3 3 4" xfId="39322"/>
    <cellStyle name="Calc cel 2 2 4 3 3 5" xfId="45925"/>
    <cellStyle name="Calc cel 2 2 4 3 4" xfId="8993"/>
    <cellStyle name="Calc cel 2 2 4 3 4 2" xfId="28039"/>
    <cellStyle name="Calc cel 2 2 4 3 4 3" xfId="27374"/>
    <cellStyle name="Calc cel 2 2 4 3 4 4" xfId="47590"/>
    <cellStyle name="Calc cel 2 2 4 3 5" xfId="15017"/>
    <cellStyle name="Calc cel 2 2 4 3 5 2" xfId="33344"/>
    <cellStyle name="Calc cel 2 2 4 3 5 3" xfId="40172"/>
    <cellStyle name="Calc cel 2 2 4 3 5 4" xfId="48345"/>
    <cellStyle name="Calc cel 2 2 4 3 6" xfId="15711"/>
    <cellStyle name="Calc cel 2 2 4 3 6 2" xfId="34038"/>
    <cellStyle name="Calc cel 2 2 4 3 6 3" xfId="40866"/>
    <cellStyle name="Calc cel 2 2 4 3 6 4" xfId="49039"/>
    <cellStyle name="Calc cel 2 2 4 3 7" xfId="16329"/>
    <cellStyle name="Calc cel 2 2 4 3 7 2" xfId="34656"/>
    <cellStyle name="Calc cel 2 2 4 3 7 3" xfId="41484"/>
    <cellStyle name="Calc cel 2 2 4 3 7 4" xfId="49657"/>
    <cellStyle name="Calc cel 2 2 4 3 8" xfId="4976"/>
    <cellStyle name="Calc cel 2 2 4 3 9" xfId="24428"/>
    <cellStyle name="Calc cel 2 2 4 4" xfId="6274"/>
    <cellStyle name="Calc cel 2 2 4 4 2" xfId="12640"/>
    <cellStyle name="Calc cel 2 2 4 4 2 2" xfId="30967"/>
    <cellStyle name="Calc cel 2 2 4 4 2 3" xfId="36422"/>
    <cellStyle name="Calc cel 2 2 4 4 3" xfId="25726"/>
    <cellStyle name="Calc cel 2 2 4 4 4" xfId="37325"/>
    <cellStyle name="Calc cel 2 2 4 4 5" xfId="45133"/>
    <cellStyle name="Calc cel 2 2 4 5" xfId="5218"/>
    <cellStyle name="Calc cel 2 2 4 5 2" xfId="11671"/>
    <cellStyle name="Calc cel 2 2 4 5 2 2" xfId="29998"/>
    <cellStyle name="Calc cel 2 2 4 5 2 3" xfId="38594"/>
    <cellStyle name="Calc cel 2 2 4 5 3" xfId="24670"/>
    <cellStyle name="Calc cel 2 2 4 5 4" xfId="38845"/>
    <cellStyle name="Calc cel 2 2 4 5 5" xfId="44077"/>
    <cellStyle name="Calc cel 2 2 4 6" xfId="6308"/>
    <cellStyle name="Calc cel 2 2 4 6 2" xfId="12673"/>
    <cellStyle name="Calc cel 2 2 4 6 2 2" xfId="31000"/>
    <cellStyle name="Calc cel 2 2 4 6 2 3" xfId="29276"/>
    <cellStyle name="Calc cel 2 2 4 6 3" xfId="25760"/>
    <cellStyle name="Calc cel 2 2 4 6 4" xfId="38959"/>
    <cellStyle name="Calc cel 2 2 4 6 5" xfId="45167"/>
    <cellStyle name="Calc cel 2 2 4 7" xfId="7297"/>
    <cellStyle name="Calc cel 2 2 4 7 2" xfId="26749"/>
    <cellStyle name="Calc cel 2 2 4 7 3" xfId="27291"/>
    <cellStyle name="Calc cel 2 2 4 7 4" xfId="46155"/>
    <cellStyle name="Calc cel 2 2 4 8" xfId="14208"/>
    <cellStyle name="Calc cel 2 2 4 8 2" xfId="32535"/>
    <cellStyle name="Calc cel 2 2 4 8 3" xfId="23651"/>
    <cellStyle name="Calc cel 2 2 4 8 4" xfId="46939"/>
    <cellStyle name="Calc cel 2 2 4 9" xfId="14024"/>
    <cellStyle name="Calc cel 2 2 4 9 2" xfId="32351"/>
    <cellStyle name="Calc cel 2 2 4 9 3" xfId="39164"/>
    <cellStyle name="Calc cel 2 2 4 9 4" xfId="46755"/>
    <cellStyle name="Calc cel 2 2 5" xfId="2346"/>
    <cellStyle name="Calc cel 2 2 5 10" xfId="38544"/>
    <cellStyle name="Calc cel 2 2 5 11" xfId="35082"/>
    <cellStyle name="Calc cel 2 2 5 12" xfId="35245"/>
    <cellStyle name="Calc cel 2 2 5 13" xfId="43665"/>
    <cellStyle name="Calc cel 2 2 5 2" xfId="5733"/>
    <cellStyle name="Calc cel 2 2 5 2 2" xfId="12148"/>
    <cellStyle name="Calc cel 2 2 5 2 2 2" xfId="30475"/>
    <cellStyle name="Calc cel 2 2 5 2 2 3" xfId="35869"/>
    <cellStyle name="Calc cel 2 2 5 2 3" xfId="25185"/>
    <cellStyle name="Calc cel 2 2 5 2 4" xfId="37007"/>
    <cellStyle name="Calc cel 2 2 5 2 5" xfId="44592"/>
    <cellStyle name="Calc cel 2 2 5 3" xfId="6897"/>
    <cellStyle name="Calc cel 2 2 5 3 2" xfId="13184"/>
    <cellStyle name="Calc cel 2 2 5 3 2 2" xfId="31511"/>
    <cellStyle name="Calc cel 2 2 5 3 2 3" xfId="29361"/>
    <cellStyle name="Calc cel 2 2 5 3 3" xfId="26349"/>
    <cellStyle name="Calc cel 2 2 5 3 4" xfId="23647"/>
    <cellStyle name="Calc cel 2 2 5 3 5" xfId="45755"/>
    <cellStyle name="Calc cel 2 2 5 4" xfId="8823"/>
    <cellStyle name="Calc cel 2 2 5 4 2" xfId="27869"/>
    <cellStyle name="Calc cel 2 2 5 4 3" xfId="35550"/>
    <cellStyle name="Calc cel 2 2 5 4 4" xfId="47420"/>
    <cellStyle name="Calc cel 2 2 5 5" xfId="14847"/>
    <cellStyle name="Calc cel 2 2 5 5 2" xfId="33174"/>
    <cellStyle name="Calc cel 2 2 5 5 3" xfId="40002"/>
    <cellStyle name="Calc cel 2 2 5 5 4" xfId="48175"/>
    <cellStyle name="Calc cel 2 2 5 6" xfId="15541"/>
    <cellStyle name="Calc cel 2 2 5 6 2" xfId="33868"/>
    <cellStyle name="Calc cel 2 2 5 6 3" xfId="40696"/>
    <cellStyle name="Calc cel 2 2 5 6 4" xfId="48869"/>
    <cellStyle name="Calc cel 2 2 5 7" xfId="16159"/>
    <cellStyle name="Calc cel 2 2 5 7 2" xfId="34486"/>
    <cellStyle name="Calc cel 2 2 5 7 3" xfId="41314"/>
    <cellStyle name="Calc cel 2 2 5 7 4" xfId="49487"/>
    <cellStyle name="Calc cel 2 2 5 8" xfId="4806"/>
    <cellStyle name="Calc cel 2 2 5 9" xfId="24258"/>
    <cellStyle name="Calc cel 2 2 6" xfId="2488"/>
    <cellStyle name="Calc cel 2 2 6 10" xfId="38587"/>
    <cellStyle name="Calc cel 2 2 6 11" xfId="2821"/>
    <cellStyle name="Calc cel 2 2 6 12" xfId="42017"/>
    <cellStyle name="Calc cel 2 2 6 13" xfId="43807"/>
    <cellStyle name="Calc cel 2 2 6 2" xfId="6189"/>
    <cellStyle name="Calc cel 2 2 6 2 2" xfId="12563"/>
    <cellStyle name="Calc cel 2 2 6 2 2 2" xfId="30890"/>
    <cellStyle name="Calc cel 2 2 6 2 2 3" xfId="36188"/>
    <cellStyle name="Calc cel 2 2 6 2 3" xfId="25641"/>
    <cellStyle name="Calc cel 2 2 6 2 4" xfId="38613"/>
    <cellStyle name="Calc cel 2 2 6 2 5" xfId="45048"/>
    <cellStyle name="Calc cel 2 2 6 3" xfId="7039"/>
    <cellStyle name="Calc cel 2 2 6 3 2" xfId="13326"/>
    <cellStyle name="Calc cel 2 2 6 3 2 2" xfId="31653"/>
    <cellStyle name="Calc cel 2 2 6 3 2 3" xfId="36150"/>
    <cellStyle name="Calc cel 2 2 6 3 3" xfId="26491"/>
    <cellStyle name="Calc cel 2 2 6 3 4" xfId="27717"/>
    <cellStyle name="Calc cel 2 2 6 3 5" xfId="45897"/>
    <cellStyle name="Calc cel 2 2 6 4" xfId="8965"/>
    <cellStyle name="Calc cel 2 2 6 4 2" xfId="28011"/>
    <cellStyle name="Calc cel 2 2 6 4 3" xfId="29257"/>
    <cellStyle name="Calc cel 2 2 6 4 4" xfId="47562"/>
    <cellStyle name="Calc cel 2 2 6 5" xfId="14989"/>
    <cellStyle name="Calc cel 2 2 6 5 2" xfId="33316"/>
    <cellStyle name="Calc cel 2 2 6 5 3" xfId="40144"/>
    <cellStyle name="Calc cel 2 2 6 5 4" xfId="48317"/>
    <cellStyle name="Calc cel 2 2 6 6" xfId="15683"/>
    <cellStyle name="Calc cel 2 2 6 6 2" xfId="34010"/>
    <cellStyle name="Calc cel 2 2 6 6 3" xfId="40838"/>
    <cellStyle name="Calc cel 2 2 6 6 4" xfId="49011"/>
    <cellStyle name="Calc cel 2 2 6 7" xfId="16301"/>
    <cellStyle name="Calc cel 2 2 6 7 2" xfId="34628"/>
    <cellStyle name="Calc cel 2 2 6 7 3" xfId="41456"/>
    <cellStyle name="Calc cel 2 2 6 7 4" xfId="49629"/>
    <cellStyle name="Calc cel 2 2 6 8" xfId="4948"/>
    <cellStyle name="Calc cel 2 2 6 9" xfId="24400"/>
    <cellStyle name="Calc cel 2 2 7" xfId="6482"/>
    <cellStyle name="Calc cel 2 2 7 2" xfId="12822"/>
    <cellStyle name="Calc cel 2 2 7 2 2" xfId="31149"/>
    <cellStyle name="Calc cel 2 2 7 2 3" xfId="36878"/>
    <cellStyle name="Calc cel 2 2 7 3" xfId="25934"/>
    <cellStyle name="Calc cel 2 2 7 4" xfId="23682"/>
    <cellStyle name="Calc cel 2 2 7 5" xfId="45341"/>
    <cellStyle name="Calc cel 2 2 8" xfId="5469"/>
    <cellStyle name="Calc cel 2 2 8 2" xfId="11905"/>
    <cellStyle name="Calc cel 2 2 8 2 2" xfId="30232"/>
    <cellStyle name="Calc cel 2 2 8 2 3" xfId="37976"/>
    <cellStyle name="Calc cel 2 2 8 3" xfId="24921"/>
    <cellStyle name="Calc cel 2 2 8 4" xfId="36749"/>
    <cellStyle name="Calc cel 2 2 8 5" xfId="44328"/>
    <cellStyle name="Calc cel 2 2 9" xfId="5335"/>
    <cellStyle name="Calc cel 2 2 9 2" xfId="11782"/>
    <cellStyle name="Calc cel 2 2 9 2 2" xfId="30109"/>
    <cellStyle name="Calc cel 2 2 9 2 3" xfId="28842"/>
    <cellStyle name="Calc cel 2 2 9 3" xfId="24787"/>
    <cellStyle name="Calc cel 2 2 9 4" xfId="28367"/>
    <cellStyle name="Calc cel 2 2 9 5" xfId="44194"/>
    <cellStyle name="Calc cel 2 3" xfId="495"/>
    <cellStyle name="Calc cel 2 3 10" xfId="7348"/>
    <cellStyle name="Calc cel 2 3 10 2" xfId="26800"/>
    <cellStyle name="Calc cel 2 3 10 3" xfId="37761"/>
    <cellStyle name="Calc cel 2 3 10 4" xfId="46206"/>
    <cellStyle name="Calc cel 2 3 11" xfId="13636"/>
    <cellStyle name="Calc cel 2 3 11 2" xfId="31963"/>
    <cellStyle name="Calc cel 2 3 11 3" xfId="37901"/>
    <cellStyle name="Calc cel 2 3 11 4" xfId="46276"/>
    <cellStyle name="Calc cel 2 3 12" xfId="11266"/>
    <cellStyle name="Calc cel 2 3 12 2" xfId="29712"/>
    <cellStyle name="Calc cel 2 3 12 3" xfId="26888"/>
    <cellStyle name="Calc cel 2 3 12 4" xfId="43440"/>
    <cellStyle name="Calc cel 2 3 13" xfId="11275"/>
    <cellStyle name="Calc cel 2 3 13 2" xfId="29721"/>
    <cellStyle name="Calc cel 2 3 13 3" xfId="38897"/>
    <cellStyle name="Calc cel 2 3 13 4" xfId="43449"/>
    <cellStyle name="Calc cel 2 3 14" xfId="13597"/>
    <cellStyle name="Calc cel 2 3 14 2" xfId="31924"/>
    <cellStyle name="Calc cel 2 3 14 3" xfId="29347"/>
    <cellStyle name="Calc cel 2 3 14 4" xfId="46237"/>
    <cellStyle name="Calc cel 2 3 15" xfId="2975"/>
    <cellStyle name="Calc cel 2 3 16" xfId="679"/>
    <cellStyle name="Calc cel 2 3 17" xfId="26821"/>
    <cellStyle name="Calc cel 2 3 18" xfId="27318"/>
    <cellStyle name="Calc cel 2 3 19" xfId="2736"/>
    <cellStyle name="Calc cel 2 3 2" xfId="794"/>
    <cellStyle name="Calc cel 2 3 2 10" xfId="13723"/>
    <cellStyle name="Calc cel 2 3 2 10 2" xfId="32050"/>
    <cellStyle name="Calc cel 2 3 2 10 3" xfId="38386"/>
    <cellStyle name="Calc cel 2 3 2 10 4" xfId="46363"/>
    <cellStyle name="Calc cel 2 3 2 11" xfId="13848"/>
    <cellStyle name="Calc cel 2 3 2 11 2" xfId="32175"/>
    <cellStyle name="Calc cel 2 3 2 11 3" xfId="37595"/>
    <cellStyle name="Calc cel 2 3 2 11 4" xfId="46568"/>
    <cellStyle name="Calc cel 2 3 2 12" xfId="14029"/>
    <cellStyle name="Calc cel 2 3 2 12 2" xfId="32356"/>
    <cellStyle name="Calc cel 2 3 2 12 3" xfId="27391"/>
    <cellStyle name="Calc cel 2 3 2 12 4" xfId="46760"/>
    <cellStyle name="Calc cel 2 3 2 13" xfId="3143"/>
    <cellStyle name="Calc cel 2 3 2 14" xfId="3615"/>
    <cellStyle name="Calc cel 2 3 2 15" xfId="35184"/>
    <cellStyle name="Calc cel 2 3 2 16" xfId="41816"/>
    <cellStyle name="Calc cel 2 3 2 17" xfId="42345"/>
    <cellStyle name="Calc cel 2 3 2 18" xfId="42926"/>
    <cellStyle name="Calc cel 2 3 2 2" xfId="1984"/>
    <cellStyle name="Calc cel 2 3 2 2 10" xfId="4471"/>
    <cellStyle name="Calc cel 2 3 2 2 11" xfId="23966"/>
    <cellStyle name="Calc cel 2 3 2 2 12" xfId="29752"/>
    <cellStyle name="Calc cel 2 3 2 2 13" xfId="36267"/>
    <cellStyle name="Calc cel 2 3 2 2 14" xfId="41935"/>
    <cellStyle name="Calc cel 2 3 2 2 15" xfId="43485"/>
    <cellStyle name="Calc cel 2 3 2 2 2" xfId="2427"/>
    <cellStyle name="Calc cel 2 3 2 2 2 10" xfId="29498"/>
    <cellStyle name="Calc cel 2 3 2 2 2 11" xfId="42301"/>
    <cellStyle name="Calc cel 2 3 2 2 2 12" xfId="28540"/>
    <cellStyle name="Calc cel 2 3 2 2 2 13" xfId="43746"/>
    <cellStyle name="Calc cel 2 3 2 2 2 2" xfId="6015"/>
    <cellStyle name="Calc cel 2 3 2 2 2 2 2" xfId="12404"/>
    <cellStyle name="Calc cel 2 3 2 2 2 2 2 2" xfId="30731"/>
    <cellStyle name="Calc cel 2 3 2 2 2 2 2 3" xfId="36400"/>
    <cellStyle name="Calc cel 2 3 2 2 2 2 3" xfId="25467"/>
    <cellStyle name="Calc cel 2 3 2 2 2 2 4" xfId="35533"/>
    <cellStyle name="Calc cel 2 3 2 2 2 2 5" xfId="44874"/>
    <cellStyle name="Calc cel 2 3 2 2 2 3" xfId="6978"/>
    <cellStyle name="Calc cel 2 3 2 2 2 3 2" xfId="13265"/>
    <cellStyle name="Calc cel 2 3 2 2 2 3 2 2" xfId="31592"/>
    <cellStyle name="Calc cel 2 3 2 2 2 3 2 3" xfId="29592"/>
    <cellStyle name="Calc cel 2 3 2 2 2 3 3" xfId="26430"/>
    <cellStyle name="Calc cel 2 3 2 2 2 3 4" xfId="37196"/>
    <cellStyle name="Calc cel 2 3 2 2 2 3 5" xfId="45836"/>
    <cellStyle name="Calc cel 2 3 2 2 2 4" xfId="8904"/>
    <cellStyle name="Calc cel 2 3 2 2 2 4 2" xfId="27950"/>
    <cellStyle name="Calc cel 2 3 2 2 2 4 3" xfId="37939"/>
    <cellStyle name="Calc cel 2 3 2 2 2 4 4" xfId="47501"/>
    <cellStyle name="Calc cel 2 3 2 2 2 5" xfId="14928"/>
    <cellStyle name="Calc cel 2 3 2 2 2 5 2" xfId="33255"/>
    <cellStyle name="Calc cel 2 3 2 2 2 5 3" xfId="40083"/>
    <cellStyle name="Calc cel 2 3 2 2 2 5 4" xfId="48256"/>
    <cellStyle name="Calc cel 2 3 2 2 2 6" xfId="15622"/>
    <cellStyle name="Calc cel 2 3 2 2 2 6 2" xfId="33949"/>
    <cellStyle name="Calc cel 2 3 2 2 2 6 3" xfId="40777"/>
    <cellStyle name="Calc cel 2 3 2 2 2 6 4" xfId="48950"/>
    <cellStyle name="Calc cel 2 3 2 2 2 7" xfId="16240"/>
    <cellStyle name="Calc cel 2 3 2 2 2 7 2" xfId="34567"/>
    <cellStyle name="Calc cel 2 3 2 2 2 7 3" xfId="41395"/>
    <cellStyle name="Calc cel 2 3 2 2 2 7 4" xfId="49568"/>
    <cellStyle name="Calc cel 2 3 2 2 2 8" xfId="4887"/>
    <cellStyle name="Calc cel 2 3 2 2 2 9" xfId="24339"/>
    <cellStyle name="Calc cel 2 3 2 2 3" xfId="2703"/>
    <cellStyle name="Calc cel 2 3 2 2 3 10" xfId="3867"/>
    <cellStyle name="Calc cel 2 3 2 2 3 11" xfId="42708"/>
    <cellStyle name="Calc cel 2 3 2 2 3 12" xfId="29352"/>
    <cellStyle name="Calc cel 2 3 2 2 3 13" xfId="44022"/>
    <cellStyle name="Calc cel 2 3 2 2 3 2" xfId="6518"/>
    <cellStyle name="Calc cel 2 3 2 2 3 2 2" xfId="12854"/>
    <cellStyle name="Calc cel 2 3 2 2 3 2 2 2" xfId="31181"/>
    <cellStyle name="Calc cel 2 3 2 2 3 2 2 3" xfId="35102"/>
    <cellStyle name="Calc cel 2 3 2 2 3 2 3" xfId="25970"/>
    <cellStyle name="Calc cel 2 3 2 2 3 2 4" xfId="35039"/>
    <cellStyle name="Calc cel 2 3 2 2 3 2 5" xfId="45376"/>
    <cellStyle name="Calc cel 2 3 2 2 3 3" xfId="7254"/>
    <cellStyle name="Calc cel 2 3 2 2 3 3 2" xfId="13541"/>
    <cellStyle name="Calc cel 2 3 2 2 3 3 2 2" xfId="31868"/>
    <cellStyle name="Calc cel 2 3 2 2 3 3 2 3" xfId="37961"/>
    <cellStyle name="Calc cel 2 3 2 2 3 3 3" xfId="26706"/>
    <cellStyle name="Calc cel 2 3 2 2 3 3 4" xfId="3081"/>
    <cellStyle name="Calc cel 2 3 2 2 3 3 5" xfId="46112"/>
    <cellStyle name="Calc cel 2 3 2 2 3 4" xfId="9180"/>
    <cellStyle name="Calc cel 2 3 2 2 3 4 2" xfId="28226"/>
    <cellStyle name="Calc cel 2 3 2 2 3 4 3" xfId="35884"/>
    <cellStyle name="Calc cel 2 3 2 2 3 4 4" xfId="47777"/>
    <cellStyle name="Calc cel 2 3 2 2 3 5" xfId="15204"/>
    <cellStyle name="Calc cel 2 3 2 2 3 5 2" xfId="33531"/>
    <cellStyle name="Calc cel 2 3 2 2 3 5 3" xfId="40359"/>
    <cellStyle name="Calc cel 2 3 2 2 3 5 4" xfId="48532"/>
    <cellStyle name="Calc cel 2 3 2 2 3 6" xfId="15898"/>
    <cellStyle name="Calc cel 2 3 2 2 3 6 2" xfId="34225"/>
    <cellStyle name="Calc cel 2 3 2 2 3 6 3" xfId="41053"/>
    <cellStyle name="Calc cel 2 3 2 2 3 6 4" xfId="49226"/>
    <cellStyle name="Calc cel 2 3 2 2 3 7" xfId="16516"/>
    <cellStyle name="Calc cel 2 3 2 2 3 7 2" xfId="34843"/>
    <cellStyle name="Calc cel 2 3 2 2 3 7 3" xfId="41671"/>
    <cellStyle name="Calc cel 2 3 2 2 3 7 4" xfId="49844"/>
    <cellStyle name="Calc cel 2 3 2 2 3 8" xfId="5163"/>
    <cellStyle name="Calc cel 2 3 2 2 3 9" xfId="24615"/>
    <cellStyle name="Calc cel 2 3 2 2 4" xfId="5234"/>
    <cellStyle name="Calc cel 2 3 2 2 4 2" xfId="11687"/>
    <cellStyle name="Calc cel 2 3 2 2 4 2 2" xfId="30014"/>
    <cellStyle name="Calc cel 2 3 2 2 4 2 3" xfId="27096"/>
    <cellStyle name="Calc cel 2 3 2 2 4 3" xfId="24686"/>
    <cellStyle name="Calc cel 2 3 2 2 4 4" xfId="28694"/>
    <cellStyle name="Calc cel 2 3 2 2 4 5" xfId="44093"/>
    <cellStyle name="Calc cel 2 3 2 2 5" xfId="6651"/>
    <cellStyle name="Calc cel 2 3 2 2 5 2" xfId="12965"/>
    <cellStyle name="Calc cel 2 3 2 2 5 2 2" xfId="31292"/>
    <cellStyle name="Calc cel 2 3 2 2 5 2 3" xfId="37124"/>
    <cellStyle name="Calc cel 2 3 2 2 5 3" xfId="26103"/>
    <cellStyle name="Calc cel 2 3 2 2 5 4" xfId="23745"/>
    <cellStyle name="Calc cel 2 3 2 2 5 5" xfId="45509"/>
    <cellStyle name="Calc cel 2 3 2 2 6" xfId="8461"/>
    <cellStyle name="Calc cel 2 3 2 2 6 2" xfId="27575"/>
    <cellStyle name="Calc cel 2 3 2 2 6 3" xfId="37076"/>
    <cellStyle name="Calc cel 2 3 2 2 6 4" xfId="47145"/>
    <cellStyle name="Calc cel 2 3 2 2 7" xfId="14592"/>
    <cellStyle name="Calc cel 2 3 2 2 7 2" xfId="32919"/>
    <cellStyle name="Calc cel 2 3 2 2 7 3" xfId="39747"/>
    <cellStyle name="Calc cel 2 3 2 2 7 4" xfId="47920"/>
    <cellStyle name="Calc cel 2 3 2 2 8" xfId="15320"/>
    <cellStyle name="Calc cel 2 3 2 2 8 2" xfId="33647"/>
    <cellStyle name="Calc cel 2 3 2 2 8 3" xfId="40475"/>
    <cellStyle name="Calc cel 2 3 2 2 8 4" xfId="48648"/>
    <cellStyle name="Calc cel 2 3 2 2 9" xfId="15979"/>
    <cellStyle name="Calc cel 2 3 2 2 9 2" xfId="34306"/>
    <cellStyle name="Calc cel 2 3 2 2 9 3" xfId="41134"/>
    <cellStyle name="Calc cel 2 3 2 2 9 4" xfId="49307"/>
    <cellStyle name="Calc cel 2 3 2 3" xfId="2478"/>
    <cellStyle name="Calc cel 2 3 2 3 10" xfId="36052"/>
    <cellStyle name="Calc cel 2 3 2 3 11" xfId="29378"/>
    <cellStyle name="Calc cel 2 3 2 3 12" xfId="42048"/>
    <cellStyle name="Calc cel 2 3 2 3 13" xfId="43797"/>
    <cellStyle name="Calc cel 2 3 2 3 2" xfId="5555"/>
    <cellStyle name="Calc cel 2 3 2 3 2 2" xfId="11985"/>
    <cellStyle name="Calc cel 2 3 2 3 2 2 2" xfId="30312"/>
    <cellStyle name="Calc cel 2 3 2 3 2 2 3" xfId="37689"/>
    <cellStyle name="Calc cel 2 3 2 3 2 3" xfId="25007"/>
    <cellStyle name="Calc cel 2 3 2 3 2 4" xfId="38973"/>
    <cellStyle name="Calc cel 2 3 2 3 2 5" xfId="44414"/>
    <cellStyle name="Calc cel 2 3 2 3 3" xfId="7029"/>
    <cellStyle name="Calc cel 2 3 2 3 3 2" xfId="13316"/>
    <cellStyle name="Calc cel 2 3 2 3 3 2 2" xfId="31643"/>
    <cellStyle name="Calc cel 2 3 2 3 3 2 3" xfId="36269"/>
    <cellStyle name="Calc cel 2 3 2 3 3 3" xfId="26481"/>
    <cellStyle name="Calc cel 2 3 2 3 3 4" xfId="36908"/>
    <cellStyle name="Calc cel 2 3 2 3 3 5" xfId="45887"/>
    <cellStyle name="Calc cel 2 3 2 3 4" xfId="8955"/>
    <cellStyle name="Calc cel 2 3 2 3 4 2" xfId="28001"/>
    <cellStyle name="Calc cel 2 3 2 3 4 3" xfId="37382"/>
    <cellStyle name="Calc cel 2 3 2 3 4 4" xfId="47552"/>
    <cellStyle name="Calc cel 2 3 2 3 5" xfId="14979"/>
    <cellStyle name="Calc cel 2 3 2 3 5 2" xfId="33306"/>
    <cellStyle name="Calc cel 2 3 2 3 5 3" xfId="40134"/>
    <cellStyle name="Calc cel 2 3 2 3 5 4" xfId="48307"/>
    <cellStyle name="Calc cel 2 3 2 3 6" xfId="15673"/>
    <cellStyle name="Calc cel 2 3 2 3 6 2" xfId="34000"/>
    <cellStyle name="Calc cel 2 3 2 3 6 3" xfId="40828"/>
    <cellStyle name="Calc cel 2 3 2 3 6 4" xfId="49001"/>
    <cellStyle name="Calc cel 2 3 2 3 7" xfId="16291"/>
    <cellStyle name="Calc cel 2 3 2 3 7 2" xfId="34618"/>
    <cellStyle name="Calc cel 2 3 2 3 7 3" xfId="41446"/>
    <cellStyle name="Calc cel 2 3 2 3 7 4" xfId="49619"/>
    <cellStyle name="Calc cel 2 3 2 3 8" xfId="4938"/>
    <cellStyle name="Calc cel 2 3 2 3 9" xfId="24390"/>
    <cellStyle name="Calc cel 2 3 2 4" xfId="2397"/>
    <cellStyle name="Calc cel 2 3 2 4 10" xfId="35098"/>
    <cellStyle name="Calc cel 2 3 2 4 11" xfId="42027"/>
    <cellStyle name="Calc cel 2 3 2 4 12" xfId="35579"/>
    <cellStyle name="Calc cel 2 3 2 4 13" xfId="43716"/>
    <cellStyle name="Calc cel 2 3 2 4 2" xfId="5775"/>
    <cellStyle name="Calc cel 2 3 2 4 2 2" xfId="12184"/>
    <cellStyle name="Calc cel 2 3 2 4 2 2 2" xfId="30511"/>
    <cellStyle name="Calc cel 2 3 2 4 2 2 3" xfId="35221"/>
    <cellStyle name="Calc cel 2 3 2 4 2 3" xfId="25227"/>
    <cellStyle name="Calc cel 2 3 2 4 2 4" xfId="35109"/>
    <cellStyle name="Calc cel 2 3 2 4 2 5" xfId="44634"/>
    <cellStyle name="Calc cel 2 3 2 4 3" xfId="6948"/>
    <cellStyle name="Calc cel 2 3 2 4 3 2" xfId="13235"/>
    <cellStyle name="Calc cel 2 3 2 4 3 2 2" xfId="31562"/>
    <cellStyle name="Calc cel 2 3 2 4 3 2 3" xfId="26862"/>
    <cellStyle name="Calc cel 2 3 2 4 3 3" xfId="26400"/>
    <cellStyle name="Calc cel 2 3 2 4 3 4" xfId="28398"/>
    <cellStyle name="Calc cel 2 3 2 4 3 5" xfId="45806"/>
    <cellStyle name="Calc cel 2 3 2 4 4" xfId="8874"/>
    <cellStyle name="Calc cel 2 3 2 4 4 2" xfId="27920"/>
    <cellStyle name="Calc cel 2 3 2 4 4 3" xfId="29584"/>
    <cellStyle name="Calc cel 2 3 2 4 4 4" xfId="47471"/>
    <cellStyle name="Calc cel 2 3 2 4 5" xfId="14898"/>
    <cellStyle name="Calc cel 2 3 2 4 5 2" xfId="33225"/>
    <cellStyle name="Calc cel 2 3 2 4 5 3" xfId="40053"/>
    <cellStyle name="Calc cel 2 3 2 4 5 4" xfId="48226"/>
    <cellStyle name="Calc cel 2 3 2 4 6" xfId="15592"/>
    <cellStyle name="Calc cel 2 3 2 4 6 2" xfId="33919"/>
    <cellStyle name="Calc cel 2 3 2 4 6 3" xfId="40747"/>
    <cellStyle name="Calc cel 2 3 2 4 6 4" xfId="48920"/>
    <cellStyle name="Calc cel 2 3 2 4 7" xfId="16210"/>
    <cellStyle name="Calc cel 2 3 2 4 7 2" xfId="34537"/>
    <cellStyle name="Calc cel 2 3 2 4 7 3" xfId="41365"/>
    <cellStyle name="Calc cel 2 3 2 4 7 4" xfId="49538"/>
    <cellStyle name="Calc cel 2 3 2 4 8" xfId="4857"/>
    <cellStyle name="Calc cel 2 3 2 4 9" xfId="24309"/>
    <cellStyle name="Calc cel 2 3 2 5" xfId="3509"/>
    <cellStyle name="Calc cel 2 3 2 5 2" xfId="10544"/>
    <cellStyle name="Calc cel 2 3 2 5 2 2" xfId="29222"/>
    <cellStyle name="Calc cel 2 3 2 5 2 3" xfId="28626"/>
    <cellStyle name="Calc cel 2 3 2 5 3" xfId="3034"/>
    <cellStyle name="Calc cel 2 3 2 5 4" xfId="37994"/>
    <cellStyle name="Calc cel 2 3 2 5 5" xfId="43300"/>
    <cellStyle name="Calc cel 2 3 2 6" xfId="5809"/>
    <cellStyle name="Calc cel 2 3 2 6 2" xfId="12215"/>
    <cellStyle name="Calc cel 2 3 2 6 2 2" xfId="30542"/>
    <cellStyle name="Calc cel 2 3 2 6 2 3" xfId="36754"/>
    <cellStyle name="Calc cel 2 3 2 6 3" xfId="25261"/>
    <cellStyle name="Calc cel 2 3 2 6 4" xfId="29928"/>
    <cellStyle name="Calc cel 2 3 2 6 5" xfId="44668"/>
    <cellStyle name="Calc cel 2 3 2 7" xfId="5832"/>
    <cellStyle name="Calc cel 2 3 2 7 2" xfId="12238"/>
    <cellStyle name="Calc cel 2 3 2 7 2 2" xfId="30565"/>
    <cellStyle name="Calc cel 2 3 2 7 2 3" xfId="27347"/>
    <cellStyle name="Calc cel 2 3 2 7 3" xfId="25284"/>
    <cellStyle name="Calc cel 2 3 2 7 4" xfId="38846"/>
    <cellStyle name="Calc cel 2 3 2 7 5" xfId="44691"/>
    <cellStyle name="Calc cel 2 3 2 8" xfId="7334"/>
    <cellStyle name="Calc cel 2 3 2 8 2" xfId="26786"/>
    <cellStyle name="Calc cel 2 3 2 8 3" xfId="35048"/>
    <cellStyle name="Calc cel 2 3 2 8 4" xfId="46192"/>
    <cellStyle name="Calc cel 2 3 2 9" xfId="13693"/>
    <cellStyle name="Calc cel 2 3 2 9 2" xfId="32020"/>
    <cellStyle name="Calc cel 2 3 2 9 3" xfId="28839"/>
    <cellStyle name="Calc cel 2 3 2 9 4" xfId="46333"/>
    <cellStyle name="Calc cel 2 3 20" xfId="42807"/>
    <cellStyle name="Calc cel 2 3 3" xfId="1318"/>
    <cellStyle name="Calc cel 2 3 3 10" xfId="14679"/>
    <cellStyle name="Calc cel 2 3 3 10 2" xfId="33006"/>
    <cellStyle name="Calc cel 2 3 3 10 3" xfId="39834"/>
    <cellStyle name="Calc cel 2 3 3 10 4" xfId="48007"/>
    <cellStyle name="Calc cel 2 3 3 11" xfId="15382"/>
    <cellStyle name="Calc cel 2 3 3 11 2" xfId="33709"/>
    <cellStyle name="Calc cel 2 3 3 11 3" xfId="40537"/>
    <cellStyle name="Calc cel 2 3 3 11 4" xfId="48710"/>
    <cellStyle name="Calc cel 2 3 3 12" xfId="3922"/>
    <cellStyle name="Calc cel 2 3 3 13" xfId="4311"/>
    <cellStyle name="Calc cel 2 3 3 14" xfId="35358"/>
    <cellStyle name="Calc cel 2 3 3 15" xfId="42121"/>
    <cellStyle name="Calc cel 2 3 3 16" xfId="42180"/>
    <cellStyle name="Calc cel 2 3 3 17" xfId="42991"/>
    <cellStyle name="Calc cel 2 3 3 2" xfId="2625"/>
    <cellStyle name="Calc cel 2 3 3 2 10" xfId="28355"/>
    <cellStyle name="Calc cel 2 3 3 2 11" xfId="41894"/>
    <cellStyle name="Calc cel 2 3 3 2 12" xfId="36581"/>
    <cellStyle name="Calc cel 2 3 3 2 13" xfId="43944"/>
    <cellStyle name="Calc cel 2 3 3 2 2" xfId="5638"/>
    <cellStyle name="Calc cel 2 3 3 2 2 2" xfId="12063"/>
    <cellStyle name="Calc cel 2 3 3 2 2 2 2" xfId="30390"/>
    <cellStyle name="Calc cel 2 3 3 2 2 2 3" xfId="37561"/>
    <cellStyle name="Calc cel 2 3 3 2 2 3" xfId="25090"/>
    <cellStyle name="Calc cel 2 3 3 2 2 4" xfId="37406"/>
    <cellStyle name="Calc cel 2 3 3 2 2 5" xfId="44497"/>
    <cellStyle name="Calc cel 2 3 3 2 3" xfId="7176"/>
    <cellStyle name="Calc cel 2 3 3 2 3 2" xfId="13463"/>
    <cellStyle name="Calc cel 2 3 3 2 3 2 2" xfId="31790"/>
    <cellStyle name="Calc cel 2 3 3 2 3 2 3" xfId="36483"/>
    <cellStyle name="Calc cel 2 3 3 2 3 3" xfId="26628"/>
    <cellStyle name="Calc cel 2 3 3 2 3 4" xfId="29306"/>
    <cellStyle name="Calc cel 2 3 3 2 3 5" xfId="46034"/>
    <cellStyle name="Calc cel 2 3 3 2 4" xfId="9102"/>
    <cellStyle name="Calc cel 2 3 3 2 4 2" xfId="28148"/>
    <cellStyle name="Calc cel 2 3 3 2 4 3" xfId="23807"/>
    <cellStyle name="Calc cel 2 3 3 2 4 4" xfId="47699"/>
    <cellStyle name="Calc cel 2 3 3 2 5" xfId="15126"/>
    <cellStyle name="Calc cel 2 3 3 2 5 2" xfId="33453"/>
    <cellStyle name="Calc cel 2 3 3 2 5 3" xfId="40281"/>
    <cellStyle name="Calc cel 2 3 3 2 5 4" xfId="48454"/>
    <cellStyle name="Calc cel 2 3 3 2 6" xfId="15820"/>
    <cellStyle name="Calc cel 2 3 3 2 6 2" xfId="34147"/>
    <cellStyle name="Calc cel 2 3 3 2 6 3" xfId="40975"/>
    <cellStyle name="Calc cel 2 3 3 2 6 4" xfId="49148"/>
    <cellStyle name="Calc cel 2 3 3 2 7" xfId="16438"/>
    <cellStyle name="Calc cel 2 3 3 2 7 2" xfId="34765"/>
    <cellStyle name="Calc cel 2 3 3 2 7 3" xfId="41593"/>
    <cellStyle name="Calc cel 2 3 3 2 7 4" xfId="49766"/>
    <cellStyle name="Calc cel 2 3 3 2 8" xfId="5085"/>
    <cellStyle name="Calc cel 2 3 3 2 9" xfId="24537"/>
    <cellStyle name="Calc cel 2 3 3 3" xfId="995"/>
    <cellStyle name="Calc cel 2 3 3 3 10" xfId="28550"/>
    <cellStyle name="Calc cel 2 3 3 3 11" xfId="42599"/>
    <cellStyle name="Calc cel 2 3 3 3 12" xfId="42463"/>
    <cellStyle name="Calc cel 2 3 3 3 13" xfId="43376"/>
    <cellStyle name="Calc cel 2 3 3 3 2" xfId="5878"/>
    <cellStyle name="Calc cel 2 3 3 3 2 2" xfId="12282"/>
    <cellStyle name="Calc cel 2 3 3 3 2 2 2" xfId="30609"/>
    <cellStyle name="Calc cel 2 3 3 3 2 2 3" xfId="35414"/>
    <cellStyle name="Calc cel 2 3 3 3 2 3" xfId="25330"/>
    <cellStyle name="Calc cel 2 3 3 3 2 4" xfId="35088"/>
    <cellStyle name="Calc cel 2 3 3 3 2 5" xfId="44737"/>
    <cellStyle name="Calc cel 2 3 3 3 3" xfId="5357"/>
    <cellStyle name="Calc cel 2 3 3 3 3 2" xfId="11800"/>
    <cellStyle name="Calc cel 2 3 3 3 3 2 2" xfId="30127"/>
    <cellStyle name="Calc cel 2 3 3 3 3 2 3" xfId="35430"/>
    <cellStyle name="Calc cel 2 3 3 3 3 3" xfId="24809"/>
    <cellStyle name="Calc cel 2 3 3 3 3 4" xfId="39238"/>
    <cellStyle name="Calc cel 2 3 3 3 3 5" xfId="44216"/>
    <cellStyle name="Calc cel 2 3 3 3 4" xfId="7623"/>
    <cellStyle name="Calc cel 2 3 3 3 4 2" xfId="27006"/>
    <cellStyle name="Calc cel 2 3 3 3 4 3" xfId="38722"/>
    <cellStyle name="Calc cel 2 3 3 3 4 4" xfId="46503"/>
    <cellStyle name="Calc cel 2 3 3 3 5" xfId="10218"/>
    <cellStyle name="Calc cel 2 3 3 3 5 2" xfId="28942"/>
    <cellStyle name="Calc cel 2 3 3 3 5 3" xfId="36510"/>
    <cellStyle name="Calc cel 2 3 3 3 5 4" xfId="43085"/>
    <cellStyle name="Calc cel 2 3 3 3 6" xfId="14152"/>
    <cellStyle name="Calc cel 2 3 3 3 6 2" xfId="32479"/>
    <cellStyle name="Calc cel 2 3 3 3 6 3" xfId="37606"/>
    <cellStyle name="Calc cel 2 3 3 3 6 4" xfId="46883"/>
    <cellStyle name="Calc cel 2 3 3 3 7" xfId="14379"/>
    <cellStyle name="Calc cel 2 3 3 3 7 2" xfId="32706"/>
    <cellStyle name="Calc cel 2 3 3 3 7 3" xfId="39534"/>
    <cellStyle name="Calc cel 2 3 3 3 7 4" xfId="47114"/>
    <cellStyle name="Calc cel 2 3 3 3 8" xfId="3660"/>
    <cellStyle name="Calc cel 2 3 3 3 9" xfId="3780"/>
    <cellStyle name="Calc cel 2 3 3 4" xfId="5812"/>
    <cellStyle name="Calc cel 2 3 3 4 2" xfId="12218"/>
    <cellStyle name="Calc cel 2 3 3 4 2 2" xfId="30545"/>
    <cellStyle name="Calc cel 2 3 3 4 2 3" xfId="27125"/>
    <cellStyle name="Calc cel 2 3 3 4 3" xfId="25264"/>
    <cellStyle name="Calc cel 2 3 3 4 4" xfId="35589"/>
    <cellStyle name="Calc cel 2 3 3 4 5" xfId="44671"/>
    <cellStyle name="Calc cel 2 3 3 5" xfId="6364"/>
    <cellStyle name="Calc cel 2 3 3 5 2" xfId="12722"/>
    <cellStyle name="Calc cel 2 3 3 5 2 2" xfId="31049"/>
    <cellStyle name="Calc cel 2 3 3 5 2 3" xfId="37823"/>
    <cellStyle name="Calc cel 2 3 3 5 3" xfId="25816"/>
    <cellStyle name="Calc cel 2 3 3 5 4" xfId="37661"/>
    <cellStyle name="Calc cel 2 3 3 5 5" xfId="45223"/>
    <cellStyle name="Calc cel 2 3 3 6" xfId="5570"/>
    <cellStyle name="Calc cel 2 3 3 6 2" xfId="11999"/>
    <cellStyle name="Calc cel 2 3 3 6 2 2" xfId="30326"/>
    <cellStyle name="Calc cel 2 3 3 6 2 3" xfId="36815"/>
    <cellStyle name="Calc cel 2 3 3 6 3" xfId="25022"/>
    <cellStyle name="Calc cel 2 3 3 6 4" xfId="35962"/>
    <cellStyle name="Calc cel 2 3 3 6 5" xfId="44429"/>
    <cellStyle name="Calc cel 2 3 3 7" xfId="7350"/>
    <cellStyle name="Calc cel 2 3 3 7 2" xfId="26802"/>
    <cellStyle name="Calc cel 2 3 3 7 3" xfId="39157"/>
    <cellStyle name="Calc cel 2 3 3 7 4" xfId="46208"/>
    <cellStyle name="Calc cel 2 3 3 8" xfId="13991"/>
    <cellStyle name="Calc cel 2 3 3 8 2" xfId="32318"/>
    <cellStyle name="Calc cel 2 3 3 8 3" xfId="37397"/>
    <cellStyle name="Calc cel 2 3 3 8 4" xfId="46722"/>
    <cellStyle name="Calc cel 2 3 3 9" xfId="14456"/>
    <cellStyle name="Calc cel 2 3 3 9 2" xfId="32783"/>
    <cellStyle name="Calc cel 2 3 3 9 3" xfId="39611"/>
    <cellStyle name="Calc cel 2 3 3 9 4" xfId="47247"/>
    <cellStyle name="Calc cel 2 3 4" xfId="1747"/>
    <cellStyle name="Calc cel 2 3 4 10" xfId="14181"/>
    <cellStyle name="Calc cel 2 3 4 10 2" xfId="32508"/>
    <cellStyle name="Calc cel 2 3 4 10 3" xfId="35918"/>
    <cellStyle name="Calc cel 2 3 4 10 4" xfId="46912"/>
    <cellStyle name="Calc cel 2 3 4 11" xfId="13841"/>
    <cellStyle name="Calc cel 2 3 4 11 2" xfId="32168"/>
    <cellStyle name="Calc cel 2 3 4 11 3" xfId="35304"/>
    <cellStyle name="Calc cel 2 3 4 11 4" xfId="46561"/>
    <cellStyle name="Calc cel 2 3 4 12" xfId="4273"/>
    <cellStyle name="Calc cel 2 3 4 13" xfId="23784"/>
    <cellStyle name="Calc cel 2 3 4 14" xfId="27247"/>
    <cellStyle name="Calc cel 2 3 4 15" xfId="42777"/>
    <cellStyle name="Calc cel 2 3 4 16" xfId="38220"/>
    <cellStyle name="Calc cel 2 3 4 17" xfId="42872"/>
    <cellStyle name="Calc cel 2 3 4 2" xfId="2324"/>
    <cellStyle name="Calc cel 2 3 4 2 10" xfId="36626"/>
    <cellStyle name="Calc cel 2 3 4 2 11" xfId="42130"/>
    <cellStyle name="Calc cel 2 3 4 2 12" xfId="41796"/>
    <cellStyle name="Calc cel 2 3 4 2 13" xfId="43643"/>
    <cellStyle name="Calc cel 2 3 4 2 2" xfId="5494"/>
    <cellStyle name="Calc cel 2 3 4 2 2 2" xfId="11928"/>
    <cellStyle name="Calc cel 2 3 4 2 2 2 2" xfId="30255"/>
    <cellStyle name="Calc cel 2 3 4 2 2 2 3" xfId="28702"/>
    <cellStyle name="Calc cel 2 3 4 2 2 3" xfId="24946"/>
    <cellStyle name="Calc cel 2 3 4 2 2 4" xfId="36077"/>
    <cellStyle name="Calc cel 2 3 4 2 2 5" xfId="44353"/>
    <cellStyle name="Calc cel 2 3 4 2 3" xfId="6875"/>
    <cellStyle name="Calc cel 2 3 4 2 3 2" xfId="13162"/>
    <cellStyle name="Calc cel 2 3 4 2 3 2 2" xfId="31489"/>
    <cellStyle name="Calc cel 2 3 4 2 3 2 3" xfId="37245"/>
    <cellStyle name="Calc cel 2 3 4 2 3 3" xfId="26327"/>
    <cellStyle name="Calc cel 2 3 4 2 3 4" xfId="35026"/>
    <cellStyle name="Calc cel 2 3 4 2 3 5" xfId="45733"/>
    <cellStyle name="Calc cel 2 3 4 2 4" xfId="8801"/>
    <cellStyle name="Calc cel 2 3 4 2 4 2" xfId="27847"/>
    <cellStyle name="Calc cel 2 3 4 2 4 3" xfId="28679"/>
    <cellStyle name="Calc cel 2 3 4 2 4 4" xfId="47398"/>
    <cellStyle name="Calc cel 2 3 4 2 5" xfId="14825"/>
    <cellStyle name="Calc cel 2 3 4 2 5 2" xfId="33152"/>
    <cellStyle name="Calc cel 2 3 4 2 5 3" xfId="39980"/>
    <cellStyle name="Calc cel 2 3 4 2 5 4" xfId="48153"/>
    <cellStyle name="Calc cel 2 3 4 2 6" xfId="15519"/>
    <cellStyle name="Calc cel 2 3 4 2 6 2" xfId="33846"/>
    <cellStyle name="Calc cel 2 3 4 2 6 3" xfId="40674"/>
    <cellStyle name="Calc cel 2 3 4 2 6 4" xfId="48847"/>
    <cellStyle name="Calc cel 2 3 4 2 7" xfId="16137"/>
    <cellStyle name="Calc cel 2 3 4 2 7 2" xfId="34464"/>
    <cellStyle name="Calc cel 2 3 4 2 7 3" xfId="41292"/>
    <cellStyle name="Calc cel 2 3 4 2 7 4" xfId="49465"/>
    <cellStyle name="Calc cel 2 3 4 2 8" xfId="4784"/>
    <cellStyle name="Calc cel 2 3 4 2 9" xfId="24236"/>
    <cellStyle name="Calc cel 2 3 4 3" xfId="2609"/>
    <cellStyle name="Calc cel 2 3 4 3 10" xfId="36910"/>
    <cellStyle name="Calc cel 2 3 4 3 11" xfId="42465"/>
    <cellStyle name="Calc cel 2 3 4 3 12" xfId="29763"/>
    <cellStyle name="Calc cel 2 3 4 3 13" xfId="43928"/>
    <cellStyle name="Calc cel 2 3 4 3 2" xfId="5422"/>
    <cellStyle name="Calc cel 2 3 4 3 2 2" xfId="11858"/>
    <cellStyle name="Calc cel 2 3 4 3 2 2 2" xfId="30185"/>
    <cellStyle name="Calc cel 2 3 4 3 2 2 3" xfId="28504"/>
    <cellStyle name="Calc cel 2 3 4 3 2 3" xfId="24874"/>
    <cellStyle name="Calc cel 2 3 4 3 2 4" xfId="27537"/>
    <cellStyle name="Calc cel 2 3 4 3 2 5" xfId="44281"/>
    <cellStyle name="Calc cel 2 3 4 3 3" xfId="7160"/>
    <cellStyle name="Calc cel 2 3 4 3 3 2" xfId="13447"/>
    <cellStyle name="Calc cel 2 3 4 3 3 2 2" xfId="31774"/>
    <cellStyle name="Calc cel 2 3 4 3 3 2 3" xfId="39143"/>
    <cellStyle name="Calc cel 2 3 4 3 3 3" xfId="26612"/>
    <cellStyle name="Calc cel 2 3 4 3 3 4" xfId="24060"/>
    <cellStyle name="Calc cel 2 3 4 3 3 5" xfId="46018"/>
    <cellStyle name="Calc cel 2 3 4 3 4" xfId="9086"/>
    <cellStyle name="Calc cel 2 3 4 3 4 2" xfId="28132"/>
    <cellStyle name="Calc cel 2 3 4 3 4 3" xfId="38061"/>
    <cellStyle name="Calc cel 2 3 4 3 4 4" xfId="47683"/>
    <cellStyle name="Calc cel 2 3 4 3 5" xfId="15110"/>
    <cellStyle name="Calc cel 2 3 4 3 5 2" xfId="33437"/>
    <cellStyle name="Calc cel 2 3 4 3 5 3" xfId="40265"/>
    <cellStyle name="Calc cel 2 3 4 3 5 4" xfId="48438"/>
    <cellStyle name="Calc cel 2 3 4 3 6" xfId="15804"/>
    <cellStyle name="Calc cel 2 3 4 3 6 2" xfId="34131"/>
    <cellStyle name="Calc cel 2 3 4 3 6 3" xfId="40959"/>
    <cellStyle name="Calc cel 2 3 4 3 6 4" xfId="49132"/>
    <cellStyle name="Calc cel 2 3 4 3 7" xfId="16422"/>
    <cellStyle name="Calc cel 2 3 4 3 7 2" xfId="34749"/>
    <cellStyle name="Calc cel 2 3 4 3 7 3" xfId="41577"/>
    <cellStyle name="Calc cel 2 3 4 3 7 4" xfId="49750"/>
    <cellStyle name="Calc cel 2 3 4 3 8" xfId="5069"/>
    <cellStyle name="Calc cel 2 3 4 3 9" xfId="24521"/>
    <cellStyle name="Calc cel 2 3 4 4" xfId="5329"/>
    <cellStyle name="Calc cel 2 3 4 4 2" xfId="11777"/>
    <cellStyle name="Calc cel 2 3 4 4 2 2" xfId="30104"/>
    <cellStyle name="Calc cel 2 3 4 4 2 3" xfId="28361"/>
    <cellStyle name="Calc cel 2 3 4 4 3" xfId="24781"/>
    <cellStyle name="Calc cel 2 3 4 4 4" xfId="39336"/>
    <cellStyle name="Calc cel 2 3 4 4 5" xfId="44188"/>
    <cellStyle name="Calc cel 2 3 4 5" xfId="5251"/>
    <cellStyle name="Calc cel 2 3 4 5 2" xfId="11702"/>
    <cellStyle name="Calc cel 2 3 4 5 2 2" xfId="30029"/>
    <cellStyle name="Calc cel 2 3 4 5 2 3" xfId="37310"/>
    <cellStyle name="Calc cel 2 3 4 5 3" xfId="24703"/>
    <cellStyle name="Calc cel 2 3 4 5 4" xfId="36441"/>
    <cellStyle name="Calc cel 2 3 4 5 5" xfId="44110"/>
    <cellStyle name="Calc cel 2 3 4 6" xfId="3320"/>
    <cellStyle name="Calc cel 2 3 4 6 2" xfId="10360"/>
    <cellStyle name="Calc cel 2 3 4 6 2 2" xfId="29078"/>
    <cellStyle name="Calc cel 2 3 4 6 2 3" xfId="38059"/>
    <cellStyle name="Calc cel 2 3 4 6 3" xfId="4092"/>
    <cellStyle name="Calc cel 2 3 4 6 4" xfId="4631"/>
    <cellStyle name="Calc cel 2 3 4 6 5" xfId="43221"/>
    <cellStyle name="Calc cel 2 3 4 7" xfId="6395"/>
    <cellStyle name="Calc cel 2 3 4 7 2" xfId="25847"/>
    <cellStyle name="Calc cel 2 3 4 7 3" xfId="36018"/>
    <cellStyle name="Calc cel 2 3 4 7 4" xfId="45254"/>
    <cellStyle name="Calc cel 2 3 4 8" xfId="14254"/>
    <cellStyle name="Calc cel 2 3 4 8 2" xfId="32581"/>
    <cellStyle name="Calc cel 2 3 4 8 3" xfId="36535"/>
    <cellStyle name="Calc cel 2 3 4 8 4" xfId="46985"/>
    <cellStyle name="Calc cel 2 3 4 9" xfId="14153"/>
    <cellStyle name="Calc cel 2 3 4 9 2" xfId="32480"/>
    <cellStyle name="Calc cel 2 3 4 9 3" xfId="28587"/>
    <cellStyle name="Calc cel 2 3 4 9 4" xfId="46884"/>
    <cellStyle name="Calc cel 2 3 5" xfId="965"/>
    <cellStyle name="Calc cel 2 3 5 10" xfId="35903"/>
    <cellStyle name="Calc cel 2 3 5 11" xfId="41869"/>
    <cellStyle name="Calc cel 2 3 5 12" xfId="27139"/>
    <cellStyle name="Calc cel 2 3 5 13" xfId="43346"/>
    <cellStyle name="Calc cel 2 3 5 2" xfId="6429"/>
    <cellStyle name="Calc cel 2 3 5 2 2" xfId="12780"/>
    <cellStyle name="Calc cel 2 3 5 2 2 2" xfId="31107"/>
    <cellStyle name="Calc cel 2 3 5 2 2 3" xfId="34983"/>
    <cellStyle name="Calc cel 2 3 5 2 3" xfId="25881"/>
    <cellStyle name="Calc cel 2 3 5 2 4" xfId="38259"/>
    <cellStyle name="Calc cel 2 3 5 2 5" xfId="45288"/>
    <cellStyle name="Calc cel 2 3 5 3" xfId="6069"/>
    <cellStyle name="Calc cel 2 3 5 3 2" xfId="12452"/>
    <cellStyle name="Calc cel 2 3 5 3 2 2" xfId="30779"/>
    <cellStyle name="Calc cel 2 3 5 3 2 3" xfId="23711"/>
    <cellStyle name="Calc cel 2 3 5 3 3" xfId="25521"/>
    <cellStyle name="Calc cel 2 3 5 3 4" xfId="38661"/>
    <cellStyle name="Calc cel 2 3 5 3 5" xfId="44928"/>
    <cellStyle name="Calc cel 2 3 5 4" xfId="7593"/>
    <cellStyle name="Calc cel 2 3 5 4 2" xfId="26976"/>
    <cellStyle name="Calc cel 2 3 5 4 3" xfId="36156"/>
    <cellStyle name="Calc cel 2 3 5 4 4" xfId="46473"/>
    <cellStyle name="Calc cel 2 3 5 5" xfId="13668"/>
    <cellStyle name="Calc cel 2 3 5 5 2" xfId="31995"/>
    <cellStyle name="Calc cel 2 3 5 5 3" xfId="23617"/>
    <cellStyle name="Calc cel 2 3 5 5 4" xfId="46308"/>
    <cellStyle name="Calc cel 2 3 5 6" xfId="14007"/>
    <cellStyle name="Calc cel 2 3 5 6 2" xfId="32334"/>
    <cellStyle name="Calc cel 2 3 5 6 3" xfId="38860"/>
    <cellStyle name="Calc cel 2 3 5 6 4" xfId="46738"/>
    <cellStyle name="Calc cel 2 3 5 7" xfId="13830"/>
    <cellStyle name="Calc cel 2 3 5 7 2" xfId="32157"/>
    <cellStyle name="Calc cel 2 3 5 7 3" xfId="39282"/>
    <cellStyle name="Calc cel 2 3 5 7 4" xfId="46549"/>
    <cellStyle name="Calc cel 2 3 5 8" xfId="3630"/>
    <cellStyle name="Calc cel 2 3 5 9" xfId="4003"/>
    <cellStyle name="Calc cel 2 3 6" xfId="2248"/>
    <cellStyle name="Calc cel 2 3 6 10" xfId="38172"/>
    <cellStyle name="Calc cel 2 3 6 11" xfId="42323"/>
    <cellStyle name="Calc cel 2 3 6 12" xfId="42538"/>
    <cellStyle name="Calc cel 2 3 6 13" xfId="43567"/>
    <cellStyle name="Calc cel 2 3 6 2" xfId="3513"/>
    <cellStyle name="Calc cel 2 3 6 2 2" xfId="10548"/>
    <cellStyle name="Calc cel 2 3 6 2 2 2" xfId="29226"/>
    <cellStyle name="Calc cel 2 3 6 2 2 3" xfId="38269"/>
    <cellStyle name="Calc cel 2 3 6 2 3" xfId="2765"/>
    <cellStyle name="Calc cel 2 3 6 2 4" xfId="38139"/>
    <cellStyle name="Calc cel 2 3 6 2 5" xfId="43304"/>
    <cellStyle name="Calc cel 2 3 6 3" xfId="6799"/>
    <cellStyle name="Calc cel 2 3 6 3 2" xfId="13086"/>
    <cellStyle name="Calc cel 2 3 6 3 2 2" xfId="31413"/>
    <cellStyle name="Calc cel 2 3 6 3 2 3" xfId="38387"/>
    <cellStyle name="Calc cel 2 3 6 3 3" xfId="26251"/>
    <cellStyle name="Calc cel 2 3 6 3 4" xfId="4429"/>
    <cellStyle name="Calc cel 2 3 6 3 5" xfId="45657"/>
    <cellStyle name="Calc cel 2 3 6 4" xfId="8725"/>
    <cellStyle name="Calc cel 2 3 6 4 2" xfId="27771"/>
    <cellStyle name="Calc cel 2 3 6 4 3" xfId="29366"/>
    <cellStyle name="Calc cel 2 3 6 4 4" xfId="47322"/>
    <cellStyle name="Calc cel 2 3 6 5" xfId="14749"/>
    <cellStyle name="Calc cel 2 3 6 5 2" xfId="33076"/>
    <cellStyle name="Calc cel 2 3 6 5 3" xfId="39904"/>
    <cellStyle name="Calc cel 2 3 6 5 4" xfId="48077"/>
    <cellStyle name="Calc cel 2 3 6 6" xfId="15443"/>
    <cellStyle name="Calc cel 2 3 6 6 2" xfId="33770"/>
    <cellStyle name="Calc cel 2 3 6 6 3" xfId="40598"/>
    <cellStyle name="Calc cel 2 3 6 6 4" xfId="48771"/>
    <cellStyle name="Calc cel 2 3 6 7" xfId="16061"/>
    <cellStyle name="Calc cel 2 3 6 7 2" xfId="34388"/>
    <cellStyle name="Calc cel 2 3 6 7 3" xfId="41216"/>
    <cellStyle name="Calc cel 2 3 6 7 4" xfId="49389"/>
    <cellStyle name="Calc cel 2 3 6 8" xfId="4708"/>
    <cellStyle name="Calc cel 2 3 6 9" xfId="24160"/>
    <cellStyle name="Calc cel 2 3 7" xfId="6228"/>
    <cellStyle name="Calc cel 2 3 7 2" xfId="12600"/>
    <cellStyle name="Calc cel 2 3 7 2 2" xfId="30927"/>
    <cellStyle name="Calc cel 2 3 7 2 3" xfId="37949"/>
    <cellStyle name="Calc cel 2 3 7 3" xfId="25680"/>
    <cellStyle name="Calc cel 2 3 7 4" xfId="37693"/>
    <cellStyle name="Calc cel 2 3 7 5" xfId="45087"/>
    <cellStyle name="Calc cel 2 3 8" xfId="6483"/>
    <cellStyle name="Calc cel 2 3 8 2" xfId="12823"/>
    <cellStyle name="Calc cel 2 3 8 2 2" xfId="31150"/>
    <cellStyle name="Calc cel 2 3 8 2 3" xfId="38253"/>
    <cellStyle name="Calc cel 2 3 8 3" xfId="25935"/>
    <cellStyle name="Calc cel 2 3 8 4" xfId="36086"/>
    <cellStyle name="Calc cel 2 3 8 5" xfId="45342"/>
    <cellStyle name="Calc cel 2 3 9" xfId="6428"/>
    <cellStyle name="Calc cel 2 3 9 2" xfId="12779"/>
    <cellStyle name="Calc cel 2 3 9 2 2" xfId="31106"/>
    <cellStyle name="Calc cel 2 3 9 2 3" xfId="38787"/>
    <cellStyle name="Calc cel 2 3 9 3" xfId="25880"/>
    <cellStyle name="Calc cel 2 3 9 4" xfId="36884"/>
    <cellStyle name="Calc cel 2 3 9 5" xfId="45287"/>
    <cellStyle name="Calc cel 2 4" xfId="471"/>
    <cellStyle name="Calc cel 2 4 10" xfId="5351"/>
    <cellStyle name="Calc cel 2 4 10 2" xfId="24803"/>
    <cellStyle name="Calc cel 2 4 10 3" xfId="35052"/>
    <cellStyle name="Calc cel 2 4 10 4" xfId="44210"/>
    <cellStyle name="Calc cel 2 4 11" xfId="13612"/>
    <cellStyle name="Calc cel 2 4 11 2" xfId="31939"/>
    <cellStyle name="Calc cel 2 4 11 3" xfId="35652"/>
    <cellStyle name="Calc cel 2 4 11 4" xfId="46252"/>
    <cellStyle name="Calc cel 2 4 12" xfId="13818"/>
    <cellStyle name="Calc cel 2 4 12 2" xfId="32145"/>
    <cellStyle name="Calc cel 2 4 12 3" xfId="4187"/>
    <cellStyle name="Calc cel 2 4 12 4" xfId="46537"/>
    <cellStyle name="Calc cel 2 4 13" xfId="14227"/>
    <cellStyle name="Calc cel 2 4 13 2" xfId="32554"/>
    <cellStyle name="Calc cel 2 4 13 3" xfId="35963"/>
    <cellStyle name="Calc cel 2 4 13 4" xfId="46958"/>
    <cellStyle name="Calc cel 2 4 14" xfId="14146"/>
    <cellStyle name="Calc cel 2 4 14 2" xfId="32473"/>
    <cellStyle name="Calc cel 2 4 14 3" xfId="36973"/>
    <cellStyle name="Calc cel 2 4 14 4" xfId="46877"/>
    <cellStyle name="Calc cel 2 4 15" xfId="2951"/>
    <cellStyle name="Calc cel 2 4 16" xfId="3701"/>
    <cellStyle name="Calc cel 2 4 17" xfId="38103"/>
    <cellStyle name="Calc cel 2 4 18" xfId="42239"/>
    <cellStyle name="Calc cel 2 4 19" xfId="38739"/>
    <cellStyle name="Calc cel 2 4 2" xfId="770"/>
    <cellStyle name="Calc cel 2 4 2 10" xfId="13708"/>
    <cellStyle name="Calc cel 2 4 2 10 2" xfId="32035"/>
    <cellStyle name="Calc cel 2 4 2 10 3" xfId="37456"/>
    <cellStyle name="Calc cel 2 4 2 10 4" xfId="46348"/>
    <cellStyle name="Calc cel 2 4 2 11" xfId="14452"/>
    <cellStyle name="Calc cel 2 4 2 11 2" xfId="32779"/>
    <cellStyle name="Calc cel 2 4 2 11 3" xfId="39607"/>
    <cellStyle name="Calc cel 2 4 2 11 4" xfId="47243"/>
    <cellStyle name="Calc cel 2 4 2 12" xfId="14676"/>
    <cellStyle name="Calc cel 2 4 2 12 2" xfId="33003"/>
    <cellStyle name="Calc cel 2 4 2 12 3" xfId="39831"/>
    <cellStyle name="Calc cel 2 4 2 12 4" xfId="48004"/>
    <cellStyle name="Calc cel 2 4 2 13" xfId="3119"/>
    <cellStyle name="Calc cel 2 4 2 14" xfId="4657"/>
    <cellStyle name="Calc cel 2 4 2 15" xfId="36352"/>
    <cellStyle name="Calc cel 2 4 2 16" xfId="28282"/>
    <cellStyle name="Calc cel 2 4 2 17" xfId="3715"/>
    <cellStyle name="Calc cel 2 4 2 18" xfId="42902"/>
    <cellStyle name="Calc cel 2 4 2 2" xfId="1960"/>
    <cellStyle name="Calc cel 2 4 2 2 10" xfId="4447"/>
    <cellStyle name="Calc cel 2 4 2 2 11" xfId="23942"/>
    <cellStyle name="Calc cel 2 4 2 2 12" xfId="34903"/>
    <cellStyle name="Calc cel 2 4 2 2 13" xfId="23592"/>
    <cellStyle name="Calc cel 2 4 2 2 14" xfId="36105"/>
    <cellStyle name="Calc cel 2 4 2 2 15" xfId="43461"/>
    <cellStyle name="Calc cel 2 4 2 2 2" xfId="2419"/>
    <cellStyle name="Calc cel 2 4 2 2 2 10" xfId="23673"/>
    <cellStyle name="Calc cel 2 4 2 2 2 11" xfId="42273"/>
    <cellStyle name="Calc cel 2 4 2 2 2 12" xfId="28522"/>
    <cellStyle name="Calc cel 2 4 2 2 2 13" xfId="43738"/>
    <cellStyle name="Calc cel 2 4 2 2 2 2" xfId="3218"/>
    <cellStyle name="Calc cel 2 4 2 2 2 2 2" xfId="10267"/>
    <cellStyle name="Calc cel 2 4 2 2 2 2 2 2" xfId="28985"/>
    <cellStyle name="Calc cel 2 4 2 2 2 2 2 3" xfId="27372"/>
    <cellStyle name="Calc cel 2 4 2 2 2 2 3" xfId="3712"/>
    <cellStyle name="Calc cel 2 4 2 2 2 2 4" xfId="38870"/>
    <cellStyle name="Calc cel 2 4 2 2 2 2 5" xfId="43122"/>
    <cellStyle name="Calc cel 2 4 2 2 2 3" xfId="6970"/>
    <cellStyle name="Calc cel 2 4 2 2 2 3 2" xfId="13257"/>
    <cellStyle name="Calc cel 2 4 2 2 2 3 2 2" xfId="31584"/>
    <cellStyle name="Calc cel 2 4 2 2 2 3 2 3" xfId="23792"/>
    <cellStyle name="Calc cel 2 4 2 2 2 3 3" xfId="26422"/>
    <cellStyle name="Calc cel 2 4 2 2 2 3 4" xfId="35154"/>
    <cellStyle name="Calc cel 2 4 2 2 2 3 5" xfId="45828"/>
    <cellStyle name="Calc cel 2 4 2 2 2 4" xfId="8896"/>
    <cellStyle name="Calc cel 2 4 2 2 2 4 2" xfId="27942"/>
    <cellStyle name="Calc cel 2 4 2 2 2 4 3" xfId="28373"/>
    <cellStyle name="Calc cel 2 4 2 2 2 4 4" xfId="47493"/>
    <cellStyle name="Calc cel 2 4 2 2 2 5" xfId="14920"/>
    <cellStyle name="Calc cel 2 4 2 2 2 5 2" xfId="33247"/>
    <cellStyle name="Calc cel 2 4 2 2 2 5 3" xfId="40075"/>
    <cellStyle name="Calc cel 2 4 2 2 2 5 4" xfId="48248"/>
    <cellStyle name="Calc cel 2 4 2 2 2 6" xfId="15614"/>
    <cellStyle name="Calc cel 2 4 2 2 2 6 2" xfId="33941"/>
    <cellStyle name="Calc cel 2 4 2 2 2 6 3" xfId="40769"/>
    <cellStyle name="Calc cel 2 4 2 2 2 6 4" xfId="48942"/>
    <cellStyle name="Calc cel 2 4 2 2 2 7" xfId="16232"/>
    <cellStyle name="Calc cel 2 4 2 2 2 7 2" xfId="34559"/>
    <cellStyle name="Calc cel 2 4 2 2 2 7 3" xfId="41387"/>
    <cellStyle name="Calc cel 2 4 2 2 2 7 4" xfId="49560"/>
    <cellStyle name="Calc cel 2 4 2 2 2 8" xfId="4879"/>
    <cellStyle name="Calc cel 2 4 2 2 2 9" xfId="24331"/>
    <cellStyle name="Calc cel 2 4 2 2 3" xfId="2679"/>
    <cellStyle name="Calc cel 2 4 2 2 3 10" xfId="27698"/>
    <cellStyle name="Calc cel 2 4 2 2 3 11" xfId="42429"/>
    <cellStyle name="Calc cel 2 4 2 2 3 12" xfId="29856"/>
    <cellStyle name="Calc cel 2 4 2 2 3 13" xfId="43998"/>
    <cellStyle name="Calc cel 2 4 2 2 3 2" xfId="3222"/>
    <cellStyle name="Calc cel 2 4 2 2 3 2 2" xfId="10271"/>
    <cellStyle name="Calc cel 2 4 2 2 3 2 2 2" xfId="28989"/>
    <cellStyle name="Calc cel 2 4 2 2 3 2 2 3" xfId="28614"/>
    <cellStyle name="Calc cel 2 4 2 2 3 2 3" xfId="3957"/>
    <cellStyle name="Calc cel 2 4 2 2 3 2 4" xfId="29334"/>
    <cellStyle name="Calc cel 2 4 2 2 3 2 5" xfId="43126"/>
    <cellStyle name="Calc cel 2 4 2 2 3 3" xfId="7230"/>
    <cellStyle name="Calc cel 2 4 2 2 3 3 2" xfId="13517"/>
    <cellStyle name="Calc cel 2 4 2 2 3 3 2 2" xfId="31844"/>
    <cellStyle name="Calc cel 2 4 2 2 3 3 2 3" xfId="39000"/>
    <cellStyle name="Calc cel 2 4 2 2 3 3 3" xfId="26682"/>
    <cellStyle name="Calc cel 2 4 2 2 3 3 4" xfId="38508"/>
    <cellStyle name="Calc cel 2 4 2 2 3 3 5" xfId="46088"/>
    <cellStyle name="Calc cel 2 4 2 2 3 4" xfId="9156"/>
    <cellStyle name="Calc cel 2 4 2 2 3 4 2" xfId="28202"/>
    <cellStyle name="Calc cel 2 4 2 2 3 4 3" xfId="38699"/>
    <cellStyle name="Calc cel 2 4 2 2 3 4 4" xfId="47753"/>
    <cellStyle name="Calc cel 2 4 2 2 3 5" xfId="15180"/>
    <cellStyle name="Calc cel 2 4 2 2 3 5 2" xfId="33507"/>
    <cellStyle name="Calc cel 2 4 2 2 3 5 3" xfId="40335"/>
    <cellStyle name="Calc cel 2 4 2 2 3 5 4" xfId="48508"/>
    <cellStyle name="Calc cel 2 4 2 2 3 6" xfId="15874"/>
    <cellStyle name="Calc cel 2 4 2 2 3 6 2" xfId="34201"/>
    <cellStyle name="Calc cel 2 4 2 2 3 6 3" xfId="41029"/>
    <cellStyle name="Calc cel 2 4 2 2 3 6 4" xfId="49202"/>
    <cellStyle name="Calc cel 2 4 2 2 3 7" xfId="16492"/>
    <cellStyle name="Calc cel 2 4 2 2 3 7 2" xfId="34819"/>
    <cellStyle name="Calc cel 2 4 2 2 3 7 3" xfId="41647"/>
    <cellStyle name="Calc cel 2 4 2 2 3 7 4" xfId="49820"/>
    <cellStyle name="Calc cel 2 4 2 2 3 8" xfId="5139"/>
    <cellStyle name="Calc cel 2 4 2 2 3 9" xfId="24591"/>
    <cellStyle name="Calc cel 2 4 2 2 4" xfId="5956"/>
    <cellStyle name="Calc cel 2 4 2 2 4 2" xfId="12353"/>
    <cellStyle name="Calc cel 2 4 2 2 4 2 2" xfId="30680"/>
    <cellStyle name="Calc cel 2 4 2 2 4 2 3" xfId="37296"/>
    <cellStyle name="Calc cel 2 4 2 2 4 3" xfId="25408"/>
    <cellStyle name="Calc cel 2 4 2 2 4 4" xfId="39184"/>
    <cellStyle name="Calc cel 2 4 2 2 4 5" xfId="44815"/>
    <cellStyle name="Calc cel 2 4 2 2 5" xfId="6627"/>
    <cellStyle name="Calc cel 2 4 2 2 5 2" xfId="12941"/>
    <cellStyle name="Calc cel 2 4 2 2 5 2 2" xfId="31268"/>
    <cellStyle name="Calc cel 2 4 2 2 5 2 3" xfId="38202"/>
    <cellStyle name="Calc cel 2 4 2 2 5 3" xfId="26079"/>
    <cellStyle name="Calc cel 2 4 2 2 5 4" xfId="4011"/>
    <cellStyle name="Calc cel 2 4 2 2 5 5" xfId="45485"/>
    <cellStyle name="Calc cel 2 4 2 2 6" xfId="8437"/>
    <cellStyle name="Calc cel 2 4 2 2 6 2" xfId="27551"/>
    <cellStyle name="Calc cel 2 4 2 2 6 3" xfId="3713"/>
    <cellStyle name="Calc cel 2 4 2 2 6 4" xfId="47121"/>
    <cellStyle name="Calc cel 2 4 2 2 7" xfId="14568"/>
    <cellStyle name="Calc cel 2 4 2 2 7 2" xfId="32895"/>
    <cellStyle name="Calc cel 2 4 2 2 7 3" xfId="39723"/>
    <cellStyle name="Calc cel 2 4 2 2 7 4" xfId="47896"/>
    <cellStyle name="Calc cel 2 4 2 2 8" xfId="15296"/>
    <cellStyle name="Calc cel 2 4 2 2 8 2" xfId="33623"/>
    <cellStyle name="Calc cel 2 4 2 2 8 3" xfId="40451"/>
    <cellStyle name="Calc cel 2 4 2 2 8 4" xfId="48624"/>
    <cellStyle name="Calc cel 2 4 2 2 9" xfId="15955"/>
    <cellStyle name="Calc cel 2 4 2 2 9 2" xfId="34282"/>
    <cellStyle name="Calc cel 2 4 2 2 9 3" xfId="41110"/>
    <cellStyle name="Calc cel 2 4 2 2 9 4" xfId="49283"/>
    <cellStyle name="Calc cel 2 4 2 3" xfId="2320"/>
    <cellStyle name="Calc cel 2 4 2 3 10" xfId="37373"/>
    <cellStyle name="Calc cel 2 4 2 3 11" xfId="29470"/>
    <cellStyle name="Calc cel 2 4 2 3 12" xfId="42006"/>
    <cellStyle name="Calc cel 2 4 2 3 13" xfId="43639"/>
    <cellStyle name="Calc cel 2 4 2 3 2" xfId="5830"/>
    <cellStyle name="Calc cel 2 4 2 3 2 2" xfId="12236"/>
    <cellStyle name="Calc cel 2 4 2 3 2 2 2" xfId="30563"/>
    <cellStyle name="Calc cel 2 4 2 3 2 2 3" xfId="38353"/>
    <cellStyle name="Calc cel 2 4 2 3 2 3" xfId="25282"/>
    <cellStyle name="Calc cel 2 4 2 3 2 4" xfId="29309"/>
    <cellStyle name="Calc cel 2 4 2 3 2 5" xfId="44689"/>
    <cellStyle name="Calc cel 2 4 2 3 3" xfId="6871"/>
    <cellStyle name="Calc cel 2 4 2 3 3 2" xfId="13158"/>
    <cellStyle name="Calc cel 2 4 2 3 3 2 2" xfId="31485"/>
    <cellStyle name="Calc cel 2 4 2 3 3 2 3" xfId="27236"/>
    <cellStyle name="Calc cel 2 4 2 3 3 3" xfId="26323"/>
    <cellStyle name="Calc cel 2 4 2 3 3 4" xfId="38050"/>
    <cellStyle name="Calc cel 2 4 2 3 3 5" xfId="45729"/>
    <cellStyle name="Calc cel 2 4 2 3 4" xfId="8797"/>
    <cellStyle name="Calc cel 2 4 2 3 4 2" xfId="27843"/>
    <cellStyle name="Calc cel 2 4 2 3 4 3" xfId="27433"/>
    <cellStyle name="Calc cel 2 4 2 3 4 4" xfId="47394"/>
    <cellStyle name="Calc cel 2 4 2 3 5" xfId="14821"/>
    <cellStyle name="Calc cel 2 4 2 3 5 2" xfId="33148"/>
    <cellStyle name="Calc cel 2 4 2 3 5 3" xfId="39976"/>
    <cellStyle name="Calc cel 2 4 2 3 5 4" xfId="48149"/>
    <cellStyle name="Calc cel 2 4 2 3 6" xfId="15515"/>
    <cellStyle name="Calc cel 2 4 2 3 6 2" xfId="33842"/>
    <cellStyle name="Calc cel 2 4 2 3 6 3" xfId="40670"/>
    <cellStyle name="Calc cel 2 4 2 3 6 4" xfId="48843"/>
    <cellStyle name="Calc cel 2 4 2 3 7" xfId="16133"/>
    <cellStyle name="Calc cel 2 4 2 3 7 2" xfId="34460"/>
    <cellStyle name="Calc cel 2 4 2 3 7 3" xfId="41288"/>
    <cellStyle name="Calc cel 2 4 2 3 7 4" xfId="49461"/>
    <cellStyle name="Calc cel 2 4 2 3 8" xfId="4780"/>
    <cellStyle name="Calc cel 2 4 2 3 9" xfId="24232"/>
    <cellStyle name="Calc cel 2 4 2 4" xfId="2263"/>
    <cellStyle name="Calc cel 2 4 2 4 10" xfId="34912"/>
    <cellStyle name="Calc cel 2 4 2 4 11" xfId="42516"/>
    <cellStyle name="Calc cel 2 4 2 4 12" xfId="42352"/>
    <cellStyle name="Calc cel 2 4 2 4 13" xfId="43582"/>
    <cellStyle name="Calc cel 2 4 2 4 2" xfId="5657"/>
    <cellStyle name="Calc cel 2 4 2 4 2 2" xfId="12081"/>
    <cellStyle name="Calc cel 2 4 2 4 2 2 2" xfId="30408"/>
    <cellStyle name="Calc cel 2 4 2 4 2 2 3" xfId="28371"/>
    <cellStyle name="Calc cel 2 4 2 4 2 3" xfId="25109"/>
    <cellStyle name="Calc cel 2 4 2 4 2 4" xfId="4558"/>
    <cellStyle name="Calc cel 2 4 2 4 2 5" xfId="44516"/>
    <cellStyle name="Calc cel 2 4 2 4 3" xfId="6814"/>
    <cellStyle name="Calc cel 2 4 2 4 3 2" xfId="13101"/>
    <cellStyle name="Calc cel 2 4 2 4 3 2 2" xfId="31428"/>
    <cellStyle name="Calc cel 2 4 2 4 3 2 3" xfId="29955"/>
    <cellStyle name="Calc cel 2 4 2 4 3 3" xfId="26266"/>
    <cellStyle name="Calc cel 2 4 2 4 3 4" xfId="29368"/>
    <cellStyle name="Calc cel 2 4 2 4 3 5" xfId="45672"/>
    <cellStyle name="Calc cel 2 4 2 4 4" xfId="8740"/>
    <cellStyle name="Calc cel 2 4 2 4 4 2" xfId="27786"/>
    <cellStyle name="Calc cel 2 4 2 4 4 3" xfId="23884"/>
    <cellStyle name="Calc cel 2 4 2 4 4 4" xfId="47337"/>
    <cellStyle name="Calc cel 2 4 2 4 5" xfId="14764"/>
    <cellStyle name="Calc cel 2 4 2 4 5 2" xfId="33091"/>
    <cellStyle name="Calc cel 2 4 2 4 5 3" xfId="39919"/>
    <cellStyle name="Calc cel 2 4 2 4 5 4" xfId="48092"/>
    <cellStyle name="Calc cel 2 4 2 4 6" xfId="15458"/>
    <cellStyle name="Calc cel 2 4 2 4 6 2" xfId="33785"/>
    <cellStyle name="Calc cel 2 4 2 4 6 3" xfId="40613"/>
    <cellStyle name="Calc cel 2 4 2 4 6 4" xfId="48786"/>
    <cellStyle name="Calc cel 2 4 2 4 7" xfId="16076"/>
    <cellStyle name="Calc cel 2 4 2 4 7 2" xfId="34403"/>
    <cellStyle name="Calc cel 2 4 2 4 7 3" xfId="41231"/>
    <cellStyle name="Calc cel 2 4 2 4 7 4" xfId="49404"/>
    <cellStyle name="Calc cel 2 4 2 4 8" xfId="4723"/>
    <cellStyle name="Calc cel 2 4 2 4 9" xfId="24175"/>
    <cellStyle name="Calc cel 2 4 2 5" xfId="3508"/>
    <cellStyle name="Calc cel 2 4 2 5 2" xfId="10543"/>
    <cellStyle name="Calc cel 2 4 2 5 2 2" xfId="29221"/>
    <cellStyle name="Calc cel 2 4 2 5 2 3" xfId="37644"/>
    <cellStyle name="Calc cel 2 4 2 5 3" xfId="3768"/>
    <cellStyle name="Calc cel 2 4 2 5 4" xfId="35853"/>
    <cellStyle name="Calc cel 2 4 2 5 5" xfId="43299"/>
    <cellStyle name="Calc cel 2 4 2 6" xfId="5959"/>
    <cellStyle name="Calc cel 2 4 2 6 2" xfId="12355"/>
    <cellStyle name="Calc cel 2 4 2 6 2 2" xfId="30682"/>
    <cellStyle name="Calc cel 2 4 2 6 2 3" xfId="38683"/>
    <cellStyle name="Calc cel 2 4 2 6 3" xfId="25411"/>
    <cellStyle name="Calc cel 2 4 2 6 4" xfId="38419"/>
    <cellStyle name="Calc cel 2 4 2 6 5" xfId="44818"/>
    <cellStyle name="Calc cel 2 4 2 7" xfId="6471"/>
    <cellStyle name="Calc cel 2 4 2 7 2" xfId="12814"/>
    <cellStyle name="Calc cel 2 4 2 7 2 2" xfId="31141"/>
    <cellStyle name="Calc cel 2 4 2 7 2 3" xfId="29654"/>
    <cellStyle name="Calc cel 2 4 2 7 3" xfId="25923"/>
    <cellStyle name="Calc cel 2 4 2 7 4" xfId="27525"/>
    <cellStyle name="Calc cel 2 4 2 7 5" xfId="45330"/>
    <cellStyle name="Calc cel 2 4 2 8" xfId="6261"/>
    <cellStyle name="Calc cel 2 4 2 8 2" xfId="25713"/>
    <cellStyle name="Calc cel 2 4 2 8 3" xfId="38100"/>
    <cellStyle name="Calc cel 2 4 2 8 4" xfId="45120"/>
    <cellStyle name="Calc cel 2 4 2 9" xfId="13669"/>
    <cellStyle name="Calc cel 2 4 2 9 2" xfId="31996"/>
    <cellStyle name="Calc cel 2 4 2 9 3" xfId="36023"/>
    <cellStyle name="Calc cel 2 4 2 9 4" xfId="46309"/>
    <cellStyle name="Calc cel 2 4 20" xfId="42783"/>
    <cellStyle name="Calc cel 2 4 3" xfId="1294"/>
    <cellStyle name="Calc cel 2 4 3 10" xfId="13844"/>
    <cellStyle name="Calc cel 2 4 3 10 2" xfId="32171"/>
    <cellStyle name="Calc cel 2 4 3 10 3" xfId="29617"/>
    <cellStyle name="Calc cel 2 4 3 10 4" xfId="46564"/>
    <cellStyle name="Calc cel 2 4 3 11" xfId="14450"/>
    <cellStyle name="Calc cel 2 4 3 11 2" xfId="32777"/>
    <cellStyle name="Calc cel 2 4 3 11 3" xfId="39605"/>
    <cellStyle name="Calc cel 2 4 3 11 4" xfId="47241"/>
    <cellStyle name="Calc cel 2 4 3 12" xfId="3898"/>
    <cellStyle name="Calc cel 2 4 3 13" xfId="3108"/>
    <cellStyle name="Calc cel 2 4 3 14" xfId="29150"/>
    <cellStyle name="Calc cel 2 4 3 15" xfId="41998"/>
    <cellStyle name="Calc cel 2 4 3 16" xfId="42612"/>
    <cellStyle name="Calc cel 2 4 3 17" xfId="42967"/>
    <cellStyle name="Calc cel 2 4 3 2" xfId="2240"/>
    <cellStyle name="Calc cel 2 4 3 2 10" xfId="27294"/>
    <cellStyle name="Calc cel 2 4 3 2 11" xfId="42456"/>
    <cellStyle name="Calc cel 2 4 3 2 12" xfId="39249"/>
    <cellStyle name="Calc cel 2 4 3 2 13" xfId="43559"/>
    <cellStyle name="Calc cel 2 4 3 2 2" xfId="6139"/>
    <cellStyle name="Calc cel 2 4 3 2 2 2" xfId="12515"/>
    <cellStyle name="Calc cel 2 4 3 2 2 2 2" xfId="30842"/>
    <cellStyle name="Calc cel 2 4 3 2 2 2 3" xfId="28601"/>
    <cellStyle name="Calc cel 2 4 3 2 2 3" xfId="25591"/>
    <cellStyle name="Calc cel 2 4 3 2 2 4" xfId="37352"/>
    <cellStyle name="Calc cel 2 4 3 2 2 5" xfId="44998"/>
    <cellStyle name="Calc cel 2 4 3 2 3" xfId="6791"/>
    <cellStyle name="Calc cel 2 4 3 2 3 2" xfId="13078"/>
    <cellStyle name="Calc cel 2 4 3 2 3 2 2" xfId="31405"/>
    <cellStyle name="Calc cel 2 4 3 2 3 2 3" xfId="27454"/>
    <cellStyle name="Calc cel 2 4 3 2 3 3" xfId="26243"/>
    <cellStyle name="Calc cel 2 4 3 2 3 4" xfId="29935"/>
    <cellStyle name="Calc cel 2 4 3 2 3 5" xfId="45649"/>
    <cellStyle name="Calc cel 2 4 3 2 4" xfId="8717"/>
    <cellStyle name="Calc cel 2 4 3 2 4 2" xfId="27763"/>
    <cellStyle name="Calc cel 2 4 3 2 4 3" xfId="28895"/>
    <cellStyle name="Calc cel 2 4 3 2 4 4" xfId="47314"/>
    <cellStyle name="Calc cel 2 4 3 2 5" xfId="14741"/>
    <cellStyle name="Calc cel 2 4 3 2 5 2" xfId="33068"/>
    <cellStyle name="Calc cel 2 4 3 2 5 3" xfId="39896"/>
    <cellStyle name="Calc cel 2 4 3 2 5 4" xfId="48069"/>
    <cellStyle name="Calc cel 2 4 3 2 6" xfId="15435"/>
    <cellStyle name="Calc cel 2 4 3 2 6 2" xfId="33762"/>
    <cellStyle name="Calc cel 2 4 3 2 6 3" xfId="40590"/>
    <cellStyle name="Calc cel 2 4 3 2 6 4" xfId="48763"/>
    <cellStyle name="Calc cel 2 4 3 2 7" xfId="16053"/>
    <cellStyle name="Calc cel 2 4 3 2 7 2" xfId="34380"/>
    <cellStyle name="Calc cel 2 4 3 2 7 3" xfId="41208"/>
    <cellStyle name="Calc cel 2 4 3 2 7 4" xfId="49381"/>
    <cellStyle name="Calc cel 2 4 3 2 8" xfId="4700"/>
    <cellStyle name="Calc cel 2 4 3 2 9" xfId="24152"/>
    <cellStyle name="Calc cel 2 4 3 3" xfId="2634"/>
    <cellStyle name="Calc cel 2 4 3 3 10" xfId="29260"/>
    <cellStyle name="Calc cel 2 4 3 3 11" xfId="41925"/>
    <cellStyle name="Calc cel 2 4 3 3 12" xfId="42373"/>
    <cellStyle name="Calc cel 2 4 3 3 13" xfId="43953"/>
    <cellStyle name="Calc cel 2 4 3 3 2" xfId="5225"/>
    <cellStyle name="Calc cel 2 4 3 3 2 2" xfId="11678"/>
    <cellStyle name="Calc cel 2 4 3 3 2 2 2" xfId="30005"/>
    <cellStyle name="Calc cel 2 4 3 3 2 2 3" xfId="4329"/>
    <cellStyle name="Calc cel 2 4 3 3 2 3" xfId="24677"/>
    <cellStyle name="Calc cel 2 4 3 3 2 4" xfId="39222"/>
    <cellStyle name="Calc cel 2 4 3 3 2 5" xfId="44084"/>
    <cellStyle name="Calc cel 2 4 3 3 3" xfId="7185"/>
    <cellStyle name="Calc cel 2 4 3 3 3 2" xfId="13472"/>
    <cellStyle name="Calc cel 2 4 3 3 3 2 2" xfId="31799"/>
    <cellStyle name="Calc cel 2 4 3 3 3 2 3" xfId="35745"/>
    <cellStyle name="Calc cel 2 4 3 3 3 3" xfId="26637"/>
    <cellStyle name="Calc cel 2 4 3 3 3 4" xfId="39220"/>
    <cellStyle name="Calc cel 2 4 3 3 3 5" xfId="46043"/>
    <cellStyle name="Calc cel 2 4 3 3 4" xfId="9111"/>
    <cellStyle name="Calc cel 2 4 3 3 4 2" xfId="28157"/>
    <cellStyle name="Calc cel 2 4 3 3 4 3" xfId="27326"/>
    <cellStyle name="Calc cel 2 4 3 3 4 4" xfId="47708"/>
    <cellStyle name="Calc cel 2 4 3 3 5" xfId="15135"/>
    <cellStyle name="Calc cel 2 4 3 3 5 2" xfId="33462"/>
    <cellStyle name="Calc cel 2 4 3 3 5 3" xfId="40290"/>
    <cellStyle name="Calc cel 2 4 3 3 5 4" xfId="48463"/>
    <cellStyle name="Calc cel 2 4 3 3 6" xfId="15829"/>
    <cellStyle name="Calc cel 2 4 3 3 6 2" xfId="34156"/>
    <cellStyle name="Calc cel 2 4 3 3 6 3" xfId="40984"/>
    <cellStyle name="Calc cel 2 4 3 3 6 4" xfId="49157"/>
    <cellStyle name="Calc cel 2 4 3 3 7" xfId="16447"/>
    <cellStyle name="Calc cel 2 4 3 3 7 2" xfId="34774"/>
    <cellStyle name="Calc cel 2 4 3 3 7 3" xfId="41602"/>
    <cellStyle name="Calc cel 2 4 3 3 7 4" xfId="49775"/>
    <cellStyle name="Calc cel 2 4 3 3 8" xfId="5094"/>
    <cellStyle name="Calc cel 2 4 3 3 9" xfId="24546"/>
    <cellStyle name="Calc cel 2 4 3 4" xfId="3322"/>
    <cellStyle name="Calc cel 2 4 3 4 2" xfId="10362"/>
    <cellStyle name="Calc cel 2 4 3 4 2 2" xfId="29080"/>
    <cellStyle name="Calc cel 2 4 3 4 2 3" xfId="36683"/>
    <cellStyle name="Calc cel 2 4 3 4 3" xfId="3872"/>
    <cellStyle name="Calc cel 2 4 3 4 4" xfId="4309"/>
    <cellStyle name="Calc cel 2 4 3 4 5" xfId="43223"/>
    <cellStyle name="Calc cel 2 4 3 5" xfId="5429"/>
    <cellStyle name="Calc cel 2 4 3 5 2" xfId="11865"/>
    <cellStyle name="Calc cel 2 4 3 5 2 2" xfId="30192"/>
    <cellStyle name="Calc cel 2 4 3 5 2 3" xfId="23918"/>
    <cellStyle name="Calc cel 2 4 3 5 3" xfId="24881"/>
    <cellStyle name="Calc cel 2 4 3 5 4" xfId="36996"/>
    <cellStyle name="Calc cel 2 4 3 5 5" xfId="44288"/>
    <cellStyle name="Calc cel 2 4 3 6" xfId="5458"/>
    <cellStyle name="Calc cel 2 4 3 6 2" xfId="11894"/>
    <cellStyle name="Calc cel 2 4 3 6 2 2" xfId="30221"/>
    <cellStyle name="Calc cel 2 4 3 6 2 3" xfId="35738"/>
    <cellStyle name="Calc cel 2 4 3 6 3" xfId="24910"/>
    <cellStyle name="Calc cel 2 4 3 6 4" xfId="36607"/>
    <cellStyle name="Calc cel 2 4 3 6 5" xfId="44317"/>
    <cellStyle name="Calc cel 2 4 3 7" xfId="5677"/>
    <cellStyle name="Calc cel 2 4 3 7 2" xfId="25129"/>
    <cellStyle name="Calc cel 2 4 3 7 3" xfId="23731"/>
    <cellStyle name="Calc cel 2 4 3 7 4" xfId="44536"/>
    <cellStyle name="Calc cel 2 4 3 8" xfId="13967"/>
    <cellStyle name="Calc cel 2 4 3 8 2" xfId="32294"/>
    <cellStyle name="Calc cel 2 4 3 8 3" xfId="35264"/>
    <cellStyle name="Calc cel 2 4 3 8 4" xfId="46698"/>
    <cellStyle name="Calc cel 2 4 3 9" xfId="14027"/>
    <cellStyle name="Calc cel 2 4 3 9 2" xfId="32354"/>
    <cellStyle name="Calc cel 2 4 3 9 3" xfId="38397"/>
    <cellStyle name="Calc cel 2 4 3 9 4" xfId="46758"/>
    <cellStyle name="Calc cel 2 4 4" xfId="1723"/>
    <cellStyle name="Calc cel 2 4 4 10" xfId="14084"/>
    <cellStyle name="Calc cel 2 4 4 10 2" xfId="32411"/>
    <cellStyle name="Calc cel 2 4 4 10 3" xfId="39142"/>
    <cellStyle name="Calc cel 2 4 4 10 4" xfId="46815"/>
    <cellStyle name="Calc cel 2 4 4 11" xfId="14439"/>
    <cellStyle name="Calc cel 2 4 4 11 2" xfId="32766"/>
    <cellStyle name="Calc cel 2 4 4 11 3" xfId="39594"/>
    <cellStyle name="Calc cel 2 4 4 11 4" xfId="47230"/>
    <cellStyle name="Calc cel 2 4 4 12" xfId="4249"/>
    <cellStyle name="Calc cel 2 4 4 13" xfId="23760"/>
    <cellStyle name="Calc cel 2 4 4 14" xfId="35513"/>
    <cellStyle name="Calc cel 2 4 4 15" xfId="39384"/>
    <cellStyle name="Calc cel 2 4 4 16" xfId="37627"/>
    <cellStyle name="Calc cel 2 4 4 17" xfId="42848"/>
    <cellStyle name="Calc cel 2 4 4 2" xfId="2222"/>
    <cellStyle name="Calc cel 2 4 4 2 10" xfId="28771"/>
    <cellStyle name="Calc cel 2 4 4 2 11" xfId="42766"/>
    <cellStyle name="Calc cel 2 4 4 2 12" xfId="42556"/>
    <cellStyle name="Calc cel 2 4 4 2 13" xfId="43541"/>
    <cellStyle name="Calc cel 2 4 4 2 2" xfId="6220"/>
    <cellStyle name="Calc cel 2 4 4 2 2 2" xfId="12593"/>
    <cellStyle name="Calc cel 2 4 4 2 2 2 2" xfId="30920"/>
    <cellStyle name="Calc cel 2 4 4 2 2 2 3" xfId="38731"/>
    <cellStyle name="Calc cel 2 4 4 2 2 3" xfId="25672"/>
    <cellStyle name="Calc cel 2 4 4 2 2 4" xfId="39208"/>
    <cellStyle name="Calc cel 2 4 4 2 2 5" xfId="45079"/>
    <cellStyle name="Calc cel 2 4 4 2 3" xfId="6773"/>
    <cellStyle name="Calc cel 2 4 4 2 3 2" xfId="13060"/>
    <cellStyle name="Calc cel 2 4 4 2 3 2 2" xfId="31387"/>
    <cellStyle name="Calc cel 2 4 4 2 3 2 3" xfId="29139"/>
    <cellStyle name="Calc cel 2 4 4 2 3 3" xfId="26225"/>
    <cellStyle name="Calc cel 2 4 4 2 3 4" xfId="39137"/>
    <cellStyle name="Calc cel 2 4 4 2 3 5" xfId="45631"/>
    <cellStyle name="Calc cel 2 4 4 2 4" xfId="8699"/>
    <cellStyle name="Calc cel 2 4 4 2 4 2" xfId="27745"/>
    <cellStyle name="Calc cel 2 4 4 2 4 3" xfId="27241"/>
    <cellStyle name="Calc cel 2 4 4 2 4 4" xfId="47296"/>
    <cellStyle name="Calc cel 2 4 4 2 5" xfId="14723"/>
    <cellStyle name="Calc cel 2 4 4 2 5 2" xfId="33050"/>
    <cellStyle name="Calc cel 2 4 4 2 5 3" xfId="39878"/>
    <cellStyle name="Calc cel 2 4 4 2 5 4" xfId="48051"/>
    <cellStyle name="Calc cel 2 4 4 2 6" xfId="15417"/>
    <cellStyle name="Calc cel 2 4 4 2 6 2" xfId="33744"/>
    <cellStyle name="Calc cel 2 4 4 2 6 3" xfId="40572"/>
    <cellStyle name="Calc cel 2 4 4 2 6 4" xfId="48745"/>
    <cellStyle name="Calc cel 2 4 4 2 7" xfId="16035"/>
    <cellStyle name="Calc cel 2 4 4 2 7 2" xfId="34362"/>
    <cellStyle name="Calc cel 2 4 4 2 7 3" xfId="41190"/>
    <cellStyle name="Calc cel 2 4 4 2 7 4" xfId="49363"/>
    <cellStyle name="Calc cel 2 4 4 2 8" xfId="4682"/>
    <cellStyle name="Calc cel 2 4 4 2 9" xfId="24134"/>
    <cellStyle name="Calc cel 2 4 4 3" xfId="941"/>
    <cellStyle name="Calc cel 2 4 4 3 10" xfId="38213"/>
    <cellStyle name="Calc cel 2 4 4 3 11" xfId="42014"/>
    <cellStyle name="Calc cel 2 4 4 3 12" xfId="39280"/>
    <cellStyle name="Calc cel 2 4 4 3 13" xfId="43325"/>
    <cellStyle name="Calc cel 2 4 4 3 2" xfId="5262"/>
    <cellStyle name="Calc cel 2 4 4 3 2 2" xfId="11711"/>
    <cellStyle name="Calc cel 2 4 4 3 2 2 2" xfId="30038"/>
    <cellStyle name="Calc cel 2 4 4 3 2 2 3" xfId="37915"/>
    <cellStyle name="Calc cel 2 4 4 3 2 3" xfId="24714"/>
    <cellStyle name="Calc cel 2 4 4 3 2 4" xfId="28475"/>
    <cellStyle name="Calc cel 2 4 4 3 2 5" xfId="44121"/>
    <cellStyle name="Calc cel 2 4 4 3 3" xfId="3440"/>
    <cellStyle name="Calc cel 2 4 4 3 3 2" xfId="10476"/>
    <cellStyle name="Calc cel 2 4 4 3 3 2 2" xfId="29170"/>
    <cellStyle name="Calc cel 2 4 4 3 3 2 3" xfId="28653"/>
    <cellStyle name="Calc cel 2 4 4 3 3 3" xfId="4563"/>
    <cellStyle name="Calc cel 2 4 4 3 3 4" xfId="37387"/>
    <cellStyle name="Calc cel 2 4 4 3 3 5" xfId="43286"/>
    <cellStyle name="Calc cel 2 4 4 3 4" xfId="7569"/>
    <cellStyle name="Calc cel 2 4 4 3 4 2" xfId="26952"/>
    <cellStyle name="Calc cel 2 4 4 3 4 3" xfId="23854"/>
    <cellStyle name="Calc cel 2 4 4 3 4 4" xfId="46450"/>
    <cellStyle name="Calc cel 2 4 4 3 5" xfId="13882"/>
    <cellStyle name="Calc cel 2 4 4 3 5 2" xfId="32209"/>
    <cellStyle name="Calc cel 2 4 4 3 5 3" xfId="35018"/>
    <cellStyle name="Calc cel 2 4 4 3 5 4" xfId="46603"/>
    <cellStyle name="Calc cel 2 4 4 3 6" xfId="13901"/>
    <cellStyle name="Calc cel 2 4 4 3 6 2" xfId="32228"/>
    <cellStyle name="Calc cel 2 4 4 3 6 3" xfId="38313"/>
    <cellStyle name="Calc cel 2 4 4 3 6 4" xfId="46626"/>
    <cellStyle name="Calc cel 2 4 4 3 7" xfId="13892"/>
    <cellStyle name="Calc cel 2 4 4 3 7 2" xfId="32219"/>
    <cellStyle name="Calc cel 2 4 4 3 7 3" xfId="29726"/>
    <cellStyle name="Calc cel 2 4 4 3 7 4" xfId="46617"/>
    <cellStyle name="Calc cel 2 4 4 3 8" xfId="3606"/>
    <cellStyle name="Calc cel 2 4 4 3 9" xfId="4350"/>
    <cellStyle name="Calc cel 2 4 4 4" xfId="6063"/>
    <cellStyle name="Calc cel 2 4 4 4 2" xfId="12448"/>
    <cellStyle name="Calc cel 2 4 4 4 2 2" xfId="30775"/>
    <cellStyle name="Calc cel 2 4 4 4 2 3" xfId="37011"/>
    <cellStyle name="Calc cel 2 4 4 4 3" xfId="25515"/>
    <cellStyle name="Calc cel 2 4 4 4 4" xfId="35236"/>
    <cellStyle name="Calc cel 2 4 4 4 5" xfId="44922"/>
    <cellStyle name="Calc cel 2 4 4 5" xfId="3840"/>
    <cellStyle name="Calc cel 2 4 4 5 2" xfId="10828"/>
    <cellStyle name="Calc cel 2 4 4 5 2 2" xfId="29406"/>
    <cellStyle name="Calc cel 2 4 4 5 2 3" xfId="28449"/>
    <cellStyle name="Calc cel 2 4 4 5 3" xfId="4407"/>
    <cellStyle name="Calc cel 2 4 4 5 4" xfId="23814"/>
    <cellStyle name="Calc cel 2 4 4 5 5" xfId="43402"/>
    <cellStyle name="Calc cel 2 4 4 6" xfId="6392"/>
    <cellStyle name="Calc cel 2 4 4 6 2" xfId="12748"/>
    <cellStyle name="Calc cel 2 4 4 6 2 2" xfId="31075"/>
    <cellStyle name="Calc cel 2 4 4 6 2 3" xfId="37770"/>
    <cellStyle name="Calc cel 2 4 4 6 3" xfId="25844"/>
    <cellStyle name="Calc cel 2 4 4 6 4" xfId="38014"/>
    <cellStyle name="Calc cel 2 4 4 6 5" xfId="45251"/>
    <cellStyle name="Calc cel 2 4 4 7" xfId="5866"/>
    <cellStyle name="Calc cel 2 4 4 7 2" xfId="25318"/>
    <cellStyle name="Calc cel 2 4 4 7 3" xfId="38601"/>
    <cellStyle name="Calc cel 2 4 4 7 4" xfId="44725"/>
    <cellStyle name="Calc cel 2 4 4 8" xfId="14230"/>
    <cellStyle name="Calc cel 2 4 4 8 2" xfId="32557"/>
    <cellStyle name="Calc cel 2 4 4 8 3" xfId="38882"/>
    <cellStyle name="Calc cel 2 4 4 8 4" xfId="46961"/>
    <cellStyle name="Calc cel 2 4 4 9" xfId="13864"/>
    <cellStyle name="Calc cel 2 4 4 9 2" xfId="32191"/>
    <cellStyle name="Calc cel 2 4 4 9 3" xfId="4296"/>
    <cellStyle name="Calc cel 2 4 4 9 4" xfId="46584"/>
    <cellStyle name="Calc cel 2 4 5" xfId="2626"/>
    <cellStyle name="Calc cel 2 4 5 10" xfId="38794"/>
    <cellStyle name="Calc cel 2 4 5 11" xfId="42281"/>
    <cellStyle name="Calc cel 2 4 5 12" xfId="42716"/>
    <cellStyle name="Calc cel 2 4 5 13" xfId="43945"/>
    <cellStyle name="Calc cel 2 4 5 2" xfId="5266"/>
    <cellStyle name="Calc cel 2 4 5 2 2" xfId="11715"/>
    <cellStyle name="Calc cel 2 4 5 2 2 2" xfId="30042"/>
    <cellStyle name="Calc cel 2 4 5 2 2 3" xfId="35643"/>
    <cellStyle name="Calc cel 2 4 5 2 3" xfId="24718"/>
    <cellStyle name="Calc cel 2 4 5 2 4" xfId="38113"/>
    <cellStyle name="Calc cel 2 4 5 2 5" xfId="44125"/>
    <cellStyle name="Calc cel 2 4 5 3" xfId="7177"/>
    <cellStyle name="Calc cel 2 4 5 3 2" xfId="13464"/>
    <cellStyle name="Calc cel 2 4 5 3 2 2" xfId="31791"/>
    <cellStyle name="Calc cel 2 4 5 3 2 3" xfId="38642"/>
    <cellStyle name="Calc cel 2 4 5 3 3" xfId="26629"/>
    <cellStyle name="Calc cel 2 4 5 3 4" xfId="36687"/>
    <cellStyle name="Calc cel 2 4 5 3 5" xfId="46035"/>
    <cellStyle name="Calc cel 2 4 5 4" xfId="9103"/>
    <cellStyle name="Calc cel 2 4 5 4 2" xfId="28149"/>
    <cellStyle name="Calc cel 2 4 5 4 3" xfId="36179"/>
    <cellStyle name="Calc cel 2 4 5 4 4" xfId="47700"/>
    <cellStyle name="Calc cel 2 4 5 5" xfId="15127"/>
    <cellStyle name="Calc cel 2 4 5 5 2" xfId="33454"/>
    <cellStyle name="Calc cel 2 4 5 5 3" xfId="40282"/>
    <cellStyle name="Calc cel 2 4 5 5 4" xfId="48455"/>
    <cellStyle name="Calc cel 2 4 5 6" xfId="15821"/>
    <cellStyle name="Calc cel 2 4 5 6 2" xfId="34148"/>
    <cellStyle name="Calc cel 2 4 5 6 3" xfId="40976"/>
    <cellStyle name="Calc cel 2 4 5 6 4" xfId="49149"/>
    <cellStyle name="Calc cel 2 4 5 7" xfId="16439"/>
    <cellStyle name="Calc cel 2 4 5 7 2" xfId="34766"/>
    <cellStyle name="Calc cel 2 4 5 7 3" xfId="41594"/>
    <cellStyle name="Calc cel 2 4 5 7 4" xfId="49767"/>
    <cellStyle name="Calc cel 2 4 5 8" xfId="5086"/>
    <cellStyle name="Calc cel 2 4 5 9" xfId="24538"/>
    <cellStyle name="Calc cel 2 4 6" xfId="2602"/>
    <cellStyle name="Calc cel 2 4 6 10" xfId="27398"/>
    <cellStyle name="Calc cel 2 4 6 11" xfId="37652"/>
    <cellStyle name="Calc cel 2 4 6 12" xfId="38243"/>
    <cellStyle name="Calc cel 2 4 6 13" xfId="43921"/>
    <cellStyle name="Calc cel 2 4 6 2" xfId="5432"/>
    <cellStyle name="Calc cel 2 4 6 2 2" xfId="11868"/>
    <cellStyle name="Calc cel 2 4 6 2 2 2" xfId="30195"/>
    <cellStyle name="Calc cel 2 4 6 2 2 3" xfId="28724"/>
    <cellStyle name="Calc cel 2 4 6 2 3" xfId="24884"/>
    <cellStyle name="Calc cel 2 4 6 2 4" xfId="27364"/>
    <cellStyle name="Calc cel 2 4 6 2 5" xfId="44291"/>
    <cellStyle name="Calc cel 2 4 6 3" xfId="7153"/>
    <cellStyle name="Calc cel 2 4 6 3 2" xfId="13440"/>
    <cellStyle name="Calc cel 2 4 6 3 2 2" xfId="31767"/>
    <cellStyle name="Calc cel 2 4 6 3 2 3" xfId="38548"/>
    <cellStyle name="Calc cel 2 4 6 3 3" xfId="26605"/>
    <cellStyle name="Calc cel 2 4 6 3 4" xfId="36464"/>
    <cellStyle name="Calc cel 2 4 6 3 5" xfId="46011"/>
    <cellStyle name="Calc cel 2 4 6 4" xfId="9079"/>
    <cellStyle name="Calc cel 2 4 6 4 2" xfId="28125"/>
    <cellStyle name="Calc cel 2 4 6 4 3" xfId="28883"/>
    <cellStyle name="Calc cel 2 4 6 4 4" xfId="47676"/>
    <cellStyle name="Calc cel 2 4 6 5" xfId="15103"/>
    <cellStyle name="Calc cel 2 4 6 5 2" xfId="33430"/>
    <cellStyle name="Calc cel 2 4 6 5 3" xfId="40258"/>
    <cellStyle name="Calc cel 2 4 6 5 4" xfId="48431"/>
    <cellStyle name="Calc cel 2 4 6 6" xfId="15797"/>
    <cellStyle name="Calc cel 2 4 6 6 2" xfId="34124"/>
    <cellStyle name="Calc cel 2 4 6 6 3" xfId="40952"/>
    <cellStyle name="Calc cel 2 4 6 6 4" xfId="49125"/>
    <cellStyle name="Calc cel 2 4 6 7" xfId="16415"/>
    <cellStyle name="Calc cel 2 4 6 7 2" xfId="34742"/>
    <cellStyle name="Calc cel 2 4 6 7 3" xfId="41570"/>
    <cellStyle name="Calc cel 2 4 6 7 4" xfId="49743"/>
    <cellStyle name="Calc cel 2 4 6 8" xfId="5062"/>
    <cellStyle name="Calc cel 2 4 6 9" xfId="24514"/>
    <cellStyle name="Calc cel 2 4 7" xfId="5257"/>
    <cellStyle name="Calc cel 2 4 7 2" xfId="11707"/>
    <cellStyle name="Calc cel 2 4 7 2 2" xfId="30034"/>
    <cellStyle name="Calc cel 2 4 7 2 3" xfId="37800"/>
    <cellStyle name="Calc cel 2 4 7 3" xfId="24709"/>
    <cellStyle name="Calc cel 2 4 7 4" xfId="27649"/>
    <cellStyle name="Calc cel 2 4 7 5" xfId="44116"/>
    <cellStyle name="Calc cel 2 4 8" xfId="5444"/>
    <cellStyle name="Calc cel 2 4 8 2" xfId="11880"/>
    <cellStyle name="Calc cel 2 4 8 2 2" xfId="30207"/>
    <cellStyle name="Calc cel 2 4 8 2 3" xfId="35209"/>
    <cellStyle name="Calc cel 2 4 8 3" xfId="24896"/>
    <cellStyle name="Calc cel 2 4 8 4" xfId="38638"/>
    <cellStyle name="Calc cel 2 4 8 5" xfId="44303"/>
    <cellStyle name="Calc cel 2 4 9" xfId="6386"/>
    <cellStyle name="Calc cel 2 4 9 2" xfId="12742"/>
    <cellStyle name="Calc cel 2 4 9 2 2" xfId="31069"/>
    <cellStyle name="Calc cel 2 4 9 2 3" xfId="37098"/>
    <cellStyle name="Calc cel 2 4 9 3" xfId="25838"/>
    <cellStyle name="Calc cel 2 4 9 4" xfId="34989"/>
    <cellStyle name="Calc cel 2 4 9 5" xfId="45245"/>
    <cellStyle name="Calc cel 2 5" xfId="611"/>
    <cellStyle name="Calc cel 2 5 10" xfId="6692"/>
    <cellStyle name="Calc cel 2 5 10 2" xfId="26144"/>
    <cellStyle name="Calc cel 2 5 10 3" xfId="35937"/>
    <cellStyle name="Calc cel 2 5 10 4" xfId="45550"/>
    <cellStyle name="Calc cel 2 5 11" xfId="13750"/>
    <cellStyle name="Calc cel 2 5 11 2" xfId="32077"/>
    <cellStyle name="Calc cel 2 5 11 3" xfId="34970"/>
    <cellStyle name="Calc cel 2 5 11 4" xfId="46390"/>
    <cellStyle name="Calc cel 2 5 12" xfId="14292"/>
    <cellStyle name="Calc cel 2 5 12 2" xfId="32619"/>
    <cellStyle name="Calc cel 2 5 12 3" xfId="39447"/>
    <cellStyle name="Calc cel 2 5 12 4" xfId="47023"/>
    <cellStyle name="Calc cel 2 5 13" xfId="14488"/>
    <cellStyle name="Calc cel 2 5 13 2" xfId="32815"/>
    <cellStyle name="Calc cel 2 5 13 3" xfId="39643"/>
    <cellStyle name="Calc cel 2 5 13 4" xfId="47816"/>
    <cellStyle name="Calc cel 2 5 14" xfId="15238"/>
    <cellStyle name="Calc cel 2 5 14 2" xfId="33565"/>
    <cellStyle name="Calc cel 2 5 14 3" xfId="40393"/>
    <cellStyle name="Calc cel 2 5 14 4" xfId="48566"/>
    <cellStyle name="Calc cel 2 5 15" xfId="3071"/>
    <cellStyle name="Calc cel 2 5 16" xfId="4656"/>
    <cellStyle name="Calc cel 2 5 17" xfId="27133"/>
    <cellStyle name="Calc cel 2 5 18" xfId="42770"/>
    <cellStyle name="Calc cel 2 5 19" xfId="42771"/>
    <cellStyle name="Calc cel 2 5 2" xfId="1240"/>
    <cellStyle name="Calc cel 2 5 2 10" xfId="14226"/>
    <cellStyle name="Calc cel 2 5 2 10 2" xfId="32553"/>
    <cellStyle name="Calc cel 2 5 2 10 3" xfId="4099"/>
    <cellStyle name="Calc cel 2 5 2 10 4" xfId="46957"/>
    <cellStyle name="Calc cel 2 5 2 11" xfId="13754"/>
    <cellStyle name="Calc cel 2 5 2 11 2" xfId="32081"/>
    <cellStyle name="Calc cel 2 5 2 11 3" xfId="26907"/>
    <cellStyle name="Calc cel 2 5 2 11 4" xfId="46394"/>
    <cellStyle name="Calc cel 2 5 2 12" xfId="14178"/>
    <cellStyle name="Calc cel 2 5 2 12 2" xfId="32505"/>
    <cellStyle name="Calc cel 2 5 2 12 3" xfId="37960"/>
    <cellStyle name="Calc cel 2 5 2 12 4" xfId="46909"/>
    <cellStyle name="Calc cel 2 5 2 13" xfId="3167"/>
    <cellStyle name="Calc cel 2 5 2 14" xfId="4515"/>
    <cellStyle name="Calc cel 2 5 2 15" xfId="29180"/>
    <cellStyle name="Calc cel 2 5 2 16" xfId="42504"/>
    <cellStyle name="Calc cel 2 5 2 17" xfId="38034"/>
    <cellStyle name="Calc cel 2 5 2 18" xfId="42950"/>
    <cellStyle name="Calc cel 2 5 2 2" xfId="2008"/>
    <cellStyle name="Calc cel 2 5 2 2 10" xfId="4495"/>
    <cellStyle name="Calc cel 2 5 2 2 11" xfId="23990"/>
    <cellStyle name="Calc cel 2 5 2 2 12" xfId="29953"/>
    <cellStyle name="Calc cel 2 5 2 2 13" xfId="41739"/>
    <cellStyle name="Calc cel 2 5 2 2 14" xfId="35330"/>
    <cellStyle name="Calc cel 2 5 2 2 15" xfId="43509"/>
    <cellStyle name="Calc cel 2 5 2 2 2" xfId="2209"/>
    <cellStyle name="Calc cel 2 5 2 2 2 10" xfId="23846"/>
    <cellStyle name="Calc cel 2 5 2 2 2 11" xfId="41996"/>
    <cellStyle name="Calc cel 2 5 2 2 2 12" xfId="34999"/>
    <cellStyle name="Calc cel 2 5 2 2 2 13" xfId="43528"/>
    <cellStyle name="Calc cel 2 5 2 2 2 2" xfId="6124"/>
    <cellStyle name="Calc cel 2 5 2 2 2 2 2" xfId="12502"/>
    <cellStyle name="Calc cel 2 5 2 2 2 2 2 2" xfId="30829"/>
    <cellStyle name="Calc cel 2 5 2 2 2 2 2 3" xfId="23917"/>
    <cellStyle name="Calc cel 2 5 2 2 2 2 3" xfId="25576"/>
    <cellStyle name="Calc cel 2 5 2 2 2 2 4" xfId="36870"/>
    <cellStyle name="Calc cel 2 5 2 2 2 2 5" xfId="44983"/>
    <cellStyle name="Calc cel 2 5 2 2 2 3" xfId="6760"/>
    <cellStyle name="Calc cel 2 5 2 2 2 3 2" xfId="13047"/>
    <cellStyle name="Calc cel 2 5 2 2 2 3 2 2" xfId="31374"/>
    <cellStyle name="Calc cel 2 5 2 2 2 3 2 3" xfId="27609"/>
    <cellStyle name="Calc cel 2 5 2 2 2 3 3" xfId="26212"/>
    <cellStyle name="Calc cel 2 5 2 2 2 3 4" xfId="36382"/>
    <cellStyle name="Calc cel 2 5 2 2 2 3 5" xfId="45618"/>
    <cellStyle name="Calc cel 2 5 2 2 2 4" xfId="8686"/>
    <cellStyle name="Calc cel 2 5 2 2 2 4 2" xfId="27732"/>
    <cellStyle name="Calc cel 2 5 2 2 2 4 3" xfId="36992"/>
    <cellStyle name="Calc cel 2 5 2 2 2 4 4" xfId="47283"/>
    <cellStyle name="Calc cel 2 5 2 2 2 5" xfId="14710"/>
    <cellStyle name="Calc cel 2 5 2 2 2 5 2" xfId="33037"/>
    <cellStyle name="Calc cel 2 5 2 2 2 5 3" xfId="39865"/>
    <cellStyle name="Calc cel 2 5 2 2 2 5 4" xfId="48038"/>
    <cellStyle name="Calc cel 2 5 2 2 2 6" xfId="15404"/>
    <cellStyle name="Calc cel 2 5 2 2 2 6 2" xfId="33731"/>
    <cellStyle name="Calc cel 2 5 2 2 2 6 3" xfId="40559"/>
    <cellStyle name="Calc cel 2 5 2 2 2 6 4" xfId="48732"/>
    <cellStyle name="Calc cel 2 5 2 2 2 7" xfId="16022"/>
    <cellStyle name="Calc cel 2 5 2 2 2 7 2" xfId="34349"/>
    <cellStyle name="Calc cel 2 5 2 2 2 7 3" xfId="41177"/>
    <cellStyle name="Calc cel 2 5 2 2 2 7 4" xfId="49350"/>
    <cellStyle name="Calc cel 2 5 2 2 2 8" xfId="4669"/>
    <cellStyle name="Calc cel 2 5 2 2 2 9" xfId="24121"/>
    <cellStyle name="Calc cel 2 5 2 2 3" xfId="2727"/>
    <cellStyle name="Calc cel 2 5 2 2 3 10" xfId="39008"/>
    <cellStyle name="Calc cel 2 5 2 2 3 11" xfId="38832"/>
    <cellStyle name="Calc cel 2 5 2 2 3 12" xfId="39247"/>
    <cellStyle name="Calc cel 2 5 2 2 3 13" xfId="44046"/>
    <cellStyle name="Calc cel 2 5 2 2 3 2" xfId="6542"/>
    <cellStyle name="Calc cel 2 5 2 2 3 2 2" xfId="12878"/>
    <cellStyle name="Calc cel 2 5 2 2 3 2 2 2" xfId="31205"/>
    <cellStyle name="Calc cel 2 5 2 2 3 2 2 3" xfId="37608"/>
    <cellStyle name="Calc cel 2 5 2 2 3 2 3" xfId="25994"/>
    <cellStyle name="Calc cel 2 5 2 2 3 2 4" xfId="37590"/>
    <cellStyle name="Calc cel 2 5 2 2 3 2 5" xfId="45400"/>
    <cellStyle name="Calc cel 2 5 2 2 3 3" xfId="7278"/>
    <cellStyle name="Calc cel 2 5 2 2 3 3 2" xfId="13565"/>
    <cellStyle name="Calc cel 2 5 2 2 3 3 2 2" xfId="31892"/>
    <cellStyle name="Calc cel 2 5 2 2 3 3 2 3" xfId="39093"/>
    <cellStyle name="Calc cel 2 5 2 2 3 3 3" xfId="26730"/>
    <cellStyle name="Calc cel 2 5 2 2 3 3 4" xfId="2929"/>
    <cellStyle name="Calc cel 2 5 2 2 3 3 5" xfId="46136"/>
    <cellStyle name="Calc cel 2 5 2 2 3 4" xfId="9204"/>
    <cellStyle name="Calc cel 2 5 2 2 3 4 2" xfId="28250"/>
    <cellStyle name="Calc cel 2 5 2 2 3 4 3" xfId="35258"/>
    <cellStyle name="Calc cel 2 5 2 2 3 4 4" xfId="47801"/>
    <cellStyle name="Calc cel 2 5 2 2 3 5" xfId="15228"/>
    <cellStyle name="Calc cel 2 5 2 2 3 5 2" xfId="33555"/>
    <cellStyle name="Calc cel 2 5 2 2 3 5 3" xfId="40383"/>
    <cellStyle name="Calc cel 2 5 2 2 3 5 4" xfId="48556"/>
    <cellStyle name="Calc cel 2 5 2 2 3 6" xfId="15922"/>
    <cellStyle name="Calc cel 2 5 2 2 3 6 2" xfId="34249"/>
    <cellStyle name="Calc cel 2 5 2 2 3 6 3" xfId="41077"/>
    <cellStyle name="Calc cel 2 5 2 2 3 6 4" xfId="49250"/>
    <cellStyle name="Calc cel 2 5 2 2 3 7" xfId="16540"/>
    <cellStyle name="Calc cel 2 5 2 2 3 7 2" xfId="34867"/>
    <cellStyle name="Calc cel 2 5 2 2 3 7 3" xfId="41695"/>
    <cellStyle name="Calc cel 2 5 2 2 3 7 4" xfId="49868"/>
    <cellStyle name="Calc cel 2 5 2 2 3 8" xfId="5187"/>
    <cellStyle name="Calc cel 2 5 2 2 3 9" xfId="24639"/>
    <cellStyle name="Calc cel 2 5 2 2 4" xfId="6153"/>
    <cellStyle name="Calc cel 2 5 2 2 4 2" xfId="12528"/>
    <cellStyle name="Calc cel 2 5 2 2 4 2 2" xfId="30855"/>
    <cellStyle name="Calc cel 2 5 2 2 4 2 3" xfId="27679"/>
    <cellStyle name="Calc cel 2 5 2 2 4 3" xfId="25605"/>
    <cellStyle name="Calc cel 2 5 2 2 4 4" xfId="29369"/>
    <cellStyle name="Calc cel 2 5 2 2 4 5" xfId="45012"/>
    <cellStyle name="Calc cel 2 5 2 2 5" xfId="6675"/>
    <cellStyle name="Calc cel 2 5 2 2 5 2" xfId="12989"/>
    <cellStyle name="Calc cel 2 5 2 2 5 2 2" xfId="31316"/>
    <cellStyle name="Calc cel 2 5 2 2 5 2 3" xfId="35641"/>
    <cellStyle name="Calc cel 2 5 2 2 5 3" xfId="26127"/>
    <cellStyle name="Calc cel 2 5 2 2 5 4" xfId="39333"/>
    <cellStyle name="Calc cel 2 5 2 2 5 5" xfId="45533"/>
    <cellStyle name="Calc cel 2 5 2 2 6" xfId="8485"/>
    <cellStyle name="Calc cel 2 5 2 2 6 2" xfId="27599"/>
    <cellStyle name="Calc cel 2 5 2 2 6 3" xfId="36437"/>
    <cellStyle name="Calc cel 2 5 2 2 6 4" xfId="47169"/>
    <cellStyle name="Calc cel 2 5 2 2 7" xfId="14616"/>
    <cellStyle name="Calc cel 2 5 2 2 7 2" xfId="32943"/>
    <cellStyle name="Calc cel 2 5 2 2 7 3" xfId="39771"/>
    <cellStyle name="Calc cel 2 5 2 2 7 4" xfId="47944"/>
    <cellStyle name="Calc cel 2 5 2 2 8" xfId="15344"/>
    <cellStyle name="Calc cel 2 5 2 2 8 2" xfId="33671"/>
    <cellStyle name="Calc cel 2 5 2 2 8 3" xfId="40499"/>
    <cellStyle name="Calc cel 2 5 2 2 8 4" xfId="48672"/>
    <cellStyle name="Calc cel 2 5 2 2 9" xfId="16003"/>
    <cellStyle name="Calc cel 2 5 2 2 9 2" xfId="34330"/>
    <cellStyle name="Calc cel 2 5 2 2 9 3" xfId="41158"/>
    <cellStyle name="Calc cel 2 5 2 2 9 4" xfId="49331"/>
    <cellStyle name="Calc cel 2 5 2 3" xfId="2529"/>
    <cellStyle name="Calc cel 2 5 2 3 10" xfId="39197"/>
    <cellStyle name="Calc cel 2 5 2 3 11" xfId="29634"/>
    <cellStyle name="Calc cel 2 5 2 3 12" xfId="42743"/>
    <cellStyle name="Calc cel 2 5 2 3 13" xfId="43848"/>
    <cellStyle name="Calc cel 2 5 2 3 2" xfId="5613"/>
    <cellStyle name="Calc cel 2 5 2 3 2 2" xfId="12039"/>
    <cellStyle name="Calc cel 2 5 2 3 2 2 2" xfId="30366"/>
    <cellStyle name="Calc cel 2 5 2 3 2 2 3" xfId="35009"/>
    <cellStyle name="Calc cel 2 5 2 3 2 3" xfId="25065"/>
    <cellStyle name="Calc cel 2 5 2 3 2 4" xfId="39077"/>
    <cellStyle name="Calc cel 2 5 2 3 2 5" xfId="44472"/>
    <cellStyle name="Calc cel 2 5 2 3 3" xfId="7080"/>
    <cellStyle name="Calc cel 2 5 2 3 3 2" xfId="13367"/>
    <cellStyle name="Calc cel 2 5 2 3 3 2 2" xfId="31694"/>
    <cellStyle name="Calc cel 2 5 2 3 3 2 3" xfId="38080"/>
    <cellStyle name="Calc cel 2 5 2 3 3 3" xfId="26532"/>
    <cellStyle name="Calc cel 2 5 2 3 3 4" xfId="38381"/>
    <cellStyle name="Calc cel 2 5 2 3 3 5" xfId="45938"/>
    <cellStyle name="Calc cel 2 5 2 3 4" xfId="9006"/>
    <cellStyle name="Calc cel 2 5 2 3 4 2" xfId="28052"/>
    <cellStyle name="Calc cel 2 5 2 3 4 3" xfId="29946"/>
    <cellStyle name="Calc cel 2 5 2 3 4 4" xfId="47603"/>
    <cellStyle name="Calc cel 2 5 2 3 5" xfId="15030"/>
    <cellStyle name="Calc cel 2 5 2 3 5 2" xfId="33357"/>
    <cellStyle name="Calc cel 2 5 2 3 5 3" xfId="40185"/>
    <cellStyle name="Calc cel 2 5 2 3 5 4" xfId="48358"/>
    <cellStyle name="Calc cel 2 5 2 3 6" xfId="15724"/>
    <cellStyle name="Calc cel 2 5 2 3 6 2" xfId="34051"/>
    <cellStyle name="Calc cel 2 5 2 3 6 3" xfId="40879"/>
    <cellStyle name="Calc cel 2 5 2 3 6 4" xfId="49052"/>
    <cellStyle name="Calc cel 2 5 2 3 7" xfId="16342"/>
    <cellStyle name="Calc cel 2 5 2 3 7 2" xfId="34669"/>
    <cellStyle name="Calc cel 2 5 2 3 7 3" xfId="41497"/>
    <cellStyle name="Calc cel 2 5 2 3 7 4" xfId="49670"/>
    <cellStyle name="Calc cel 2 5 2 3 8" xfId="4989"/>
    <cellStyle name="Calc cel 2 5 2 3 9" xfId="24441"/>
    <cellStyle name="Calc cel 2 5 2 4" xfId="927"/>
    <cellStyle name="Calc cel 2 5 2 4 10" xfId="28696"/>
    <cellStyle name="Calc cel 2 5 2 4 11" xfId="42637"/>
    <cellStyle name="Calc cel 2 5 2 4 12" xfId="42351"/>
    <cellStyle name="Calc cel 2 5 2 4 13" xfId="43319"/>
    <cellStyle name="Calc cel 2 5 2 4 2" xfId="6211"/>
    <cellStyle name="Calc cel 2 5 2 4 2 2" xfId="12584"/>
    <cellStyle name="Calc cel 2 5 2 4 2 2 2" xfId="30911"/>
    <cellStyle name="Calc cel 2 5 2 4 2 2 3" xfId="29909"/>
    <cellStyle name="Calc cel 2 5 2 4 2 3" xfId="25663"/>
    <cellStyle name="Calc cel 2 5 2 4 2 4" xfId="29294"/>
    <cellStyle name="Calc cel 2 5 2 4 2 5" xfId="45070"/>
    <cellStyle name="Calc cel 2 5 2 4 3" xfId="5710"/>
    <cellStyle name="Calc cel 2 5 2 4 3 2" xfId="12128"/>
    <cellStyle name="Calc cel 2 5 2 4 3 2 2" xfId="30455"/>
    <cellStyle name="Calc cel 2 5 2 4 3 2 3" xfId="27275"/>
    <cellStyle name="Calc cel 2 5 2 4 3 3" xfId="25162"/>
    <cellStyle name="Calc cel 2 5 2 4 3 4" xfId="36020"/>
    <cellStyle name="Calc cel 2 5 2 4 3 5" xfId="44569"/>
    <cellStyle name="Calc cel 2 5 2 4 4" xfId="7555"/>
    <cellStyle name="Calc cel 2 5 2 4 4 2" xfId="26943"/>
    <cellStyle name="Calc cel 2 5 2 4 4 3" xfId="28462"/>
    <cellStyle name="Calc cel 2 5 2 4 4 4" xfId="46439"/>
    <cellStyle name="Calc cel 2 5 2 4 5" xfId="14391"/>
    <cellStyle name="Calc cel 2 5 2 4 5 2" xfId="32718"/>
    <cellStyle name="Calc cel 2 5 2 4 5 3" xfId="39546"/>
    <cellStyle name="Calc cel 2 5 2 4 5 4" xfId="47182"/>
    <cellStyle name="Calc cel 2 5 2 4 6" xfId="14627"/>
    <cellStyle name="Calc cel 2 5 2 4 6 2" xfId="32954"/>
    <cellStyle name="Calc cel 2 5 2 4 6 3" xfId="39782"/>
    <cellStyle name="Calc cel 2 5 2 4 6 4" xfId="47955"/>
    <cellStyle name="Calc cel 2 5 2 4 7" xfId="15354"/>
    <cellStyle name="Calc cel 2 5 2 4 7 2" xfId="33681"/>
    <cellStyle name="Calc cel 2 5 2 4 7 3" xfId="40509"/>
    <cellStyle name="Calc cel 2 5 2 4 7 4" xfId="48682"/>
    <cellStyle name="Calc cel 2 5 2 4 8" xfId="3592"/>
    <cellStyle name="Calc cel 2 5 2 4 9" xfId="4606"/>
    <cellStyle name="Calc cel 2 5 2 5" xfId="6262"/>
    <cellStyle name="Calc cel 2 5 2 5 2" xfId="12629"/>
    <cellStyle name="Calc cel 2 5 2 5 2 2" xfId="30956"/>
    <cellStyle name="Calc cel 2 5 2 5 2 3" xfId="27310"/>
    <cellStyle name="Calc cel 2 5 2 5 3" xfId="25714"/>
    <cellStyle name="Calc cel 2 5 2 5 4" xfId="29342"/>
    <cellStyle name="Calc cel 2 5 2 5 5" xfId="45121"/>
    <cellStyle name="Calc cel 2 5 2 6" xfId="5891"/>
    <cellStyle name="Calc cel 2 5 2 6 2" xfId="12292"/>
    <cellStyle name="Calc cel 2 5 2 6 2 2" xfId="30619"/>
    <cellStyle name="Calc cel 2 5 2 6 2 3" xfId="35293"/>
    <cellStyle name="Calc cel 2 5 2 6 3" xfId="25343"/>
    <cellStyle name="Calc cel 2 5 2 6 4" xfId="3752"/>
    <cellStyle name="Calc cel 2 5 2 6 5" xfId="44750"/>
    <cellStyle name="Calc cel 2 5 2 7" xfId="6581"/>
    <cellStyle name="Calc cel 2 5 2 7 2" xfId="12906"/>
    <cellStyle name="Calc cel 2 5 2 7 2 2" xfId="31233"/>
    <cellStyle name="Calc cel 2 5 2 7 2 3" xfId="4118"/>
    <cellStyle name="Calc cel 2 5 2 7 3" xfId="26033"/>
    <cellStyle name="Calc cel 2 5 2 7 4" xfId="35658"/>
    <cellStyle name="Calc cel 2 5 2 7 5" xfId="45439"/>
    <cellStyle name="Calc cel 2 5 2 8" xfId="7329"/>
    <cellStyle name="Calc cel 2 5 2 8 2" xfId="26781"/>
    <cellStyle name="Calc cel 2 5 2 8 3" xfId="35936"/>
    <cellStyle name="Calc cel 2 5 2 8 4" xfId="46187"/>
    <cellStyle name="Calc cel 2 5 2 9" xfId="13931"/>
    <cellStyle name="Calc cel 2 5 2 9 2" xfId="32258"/>
    <cellStyle name="Calc cel 2 5 2 9 3" xfId="27082"/>
    <cellStyle name="Calc cel 2 5 2 9 4" xfId="46662"/>
    <cellStyle name="Calc cel 2 5 20" xfId="42831"/>
    <cellStyle name="Calc cel 2 5 3" xfId="1397"/>
    <cellStyle name="Calc cel 2 5 3 10" xfId="14512"/>
    <cellStyle name="Calc cel 2 5 3 10 2" xfId="32839"/>
    <cellStyle name="Calc cel 2 5 3 10 3" xfId="39667"/>
    <cellStyle name="Calc cel 2 5 3 10 4" xfId="47840"/>
    <cellStyle name="Calc cel 2 5 3 11" xfId="15252"/>
    <cellStyle name="Calc cel 2 5 3 11 2" xfId="33579"/>
    <cellStyle name="Calc cel 2 5 3 11 3" xfId="40407"/>
    <cellStyle name="Calc cel 2 5 3 11 4" xfId="48580"/>
    <cellStyle name="Calc cel 2 5 3 12" xfId="3993"/>
    <cellStyle name="Calc cel 2 5 3 13" xfId="23544"/>
    <cellStyle name="Calc cel 2 5 3 14" xfId="39407"/>
    <cellStyle name="Calc cel 2 5 3 15" xfId="42220"/>
    <cellStyle name="Calc cel 2 5 3 16" xfId="41783"/>
    <cellStyle name="Calc cel 2 5 3 17" xfId="43015"/>
    <cellStyle name="Calc cel 2 5 3 2" xfId="2558"/>
    <cellStyle name="Calc cel 2 5 3 2 10" xfId="37198"/>
    <cellStyle name="Calc cel 2 5 3 2 11" xfId="42453"/>
    <cellStyle name="Calc cel 2 5 3 2 12" xfId="42400"/>
    <cellStyle name="Calc cel 2 5 3 2 13" xfId="43877"/>
    <cellStyle name="Calc cel 2 5 3 2 2" xfId="5788"/>
    <cellStyle name="Calc cel 2 5 3 2 2 2" xfId="12197"/>
    <cellStyle name="Calc cel 2 5 3 2 2 2 2" xfId="30524"/>
    <cellStyle name="Calc cel 2 5 3 2 2 2 3" xfId="23578"/>
    <cellStyle name="Calc cel 2 5 3 2 2 3" xfId="25240"/>
    <cellStyle name="Calc cel 2 5 3 2 2 4" xfId="36208"/>
    <cellStyle name="Calc cel 2 5 3 2 2 5" xfId="44647"/>
    <cellStyle name="Calc cel 2 5 3 2 3" xfId="7109"/>
    <cellStyle name="Calc cel 2 5 3 2 3 2" xfId="13396"/>
    <cellStyle name="Calc cel 2 5 3 2 3 2 2" xfId="31723"/>
    <cellStyle name="Calc cel 2 5 3 2 3 2 3" xfId="28638"/>
    <cellStyle name="Calc cel 2 5 3 2 3 3" xfId="26561"/>
    <cellStyle name="Calc cel 2 5 3 2 3 4" xfId="37872"/>
    <cellStyle name="Calc cel 2 5 3 2 3 5" xfId="45967"/>
    <cellStyle name="Calc cel 2 5 3 2 4" xfId="9035"/>
    <cellStyle name="Calc cel 2 5 3 2 4 2" xfId="28081"/>
    <cellStyle name="Calc cel 2 5 3 2 4 3" xfId="36371"/>
    <cellStyle name="Calc cel 2 5 3 2 4 4" xfId="47632"/>
    <cellStyle name="Calc cel 2 5 3 2 5" xfId="15059"/>
    <cellStyle name="Calc cel 2 5 3 2 5 2" xfId="33386"/>
    <cellStyle name="Calc cel 2 5 3 2 5 3" xfId="40214"/>
    <cellStyle name="Calc cel 2 5 3 2 5 4" xfId="48387"/>
    <cellStyle name="Calc cel 2 5 3 2 6" xfId="15753"/>
    <cellStyle name="Calc cel 2 5 3 2 6 2" xfId="34080"/>
    <cellStyle name="Calc cel 2 5 3 2 6 3" xfId="40908"/>
    <cellStyle name="Calc cel 2 5 3 2 6 4" xfId="49081"/>
    <cellStyle name="Calc cel 2 5 3 2 7" xfId="16371"/>
    <cellStyle name="Calc cel 2 5 3 2 7 2" xfId="34698"/>
    <cellStyle name="Calc cel 2 5 3 2 7 3" xfId="41526"/>
    <cellStyle name="Calc cel 2 5 3 2 7 4" xfId="49699"/>
    <cellStyle name="Calc cel 2 5 3 2 8" xfId="5018"/>
    <cellStyle name="Calc cel 2 5 3 2 9" xfId="24470"/>
    <cellStyle name="Calc cel 2 5 3 3" xfId="2210"/>
    <cellStyle name="Calc cel 2 5 3 3 10" xfId="3765"/>
    <cellStyle name="Calc cel 2 5 3 3 11" xfId="42360"/>
    <cellStyle name="Calc cel 2 5 3 3 12" xfId="35591"/>
    <cellStyle name="Calc cel 2 5 3 3 13" xfId="43529"/>
    <cellStyle name="Calc cel 2 5 3 3 2" xfId="5586"/>
    <cellStyle name="Calc cel 2 5 3 3 2 2" xfId="12015"/>
    <cellStyle name="Calc cel 2 5 3 3 2 2 2" xfId="30342"/>
    <cellStyle name="Calc cel 2 5 3 3 2 2 3" xfId="38874"/>
    <cellStyle name="Calc cel 2 5 3 3 2 3" xfId="25038"/>
    <cellStyle name="Calc cel 2 5 3 3 2 4" xfId="23858"/>
    <cellStyle name="Calc cel 2 5 3 3 2 5" xfId="44445"/>
    <cellStyle name="Calc cel 2 5 3 3 3" xfId="6761"/>
    <cellStyle name="Calc cel 2 5 3 3 3 2" xfId="13048"/>
    <cellStyle name="Calc cel 2 5 3 3 3 2 2" xfId="31375"/>
    <cellStyle name="Calc cel 2 5 3 3 3 2 3" xfId="24000"/>
    <cellStyle name="Calc cel 2 5 3 3 3 3" xfId="26213"/>
    <cellStyle name="Calc cel 2 5 3 3 3 4" xfId="37528"/>
    <cellStyle name="Calc cel 2 5 3 3 3 5" xfId="45619"/>
    <cellStyle name="Calc cel 2 5 3 3 4" xfId="8687"/>
    <cellStyle name="Calc cel 2 5 3 3 4 2" xfId="27733"/>
    <cellStyle name="Calc cel 2 5 3 3 4 3" xfId="38365"/>
    <cellStyle name="Calc cel 2 5 3 3 4 4" xfId="47284"/>
    <cellStyle name="Calc cel 2 5 3 3 5" xfId="14711"/>
    <cellStyle name="Calc cel 2 5 3 3 5 2" xfId="33038"/>
    <cellStyle name="Calc cel 2 5 3 3 5 3" xfId="39866"/>
    <cellStyle name="Calc cel 2 5 3 3 5 4" xfId="48039"/>
    <cellStyle name="Calc cel 2 5 3 3 6" xfId="15405"/>
    <cellStyle name="Calc cel 2 5 3 3 6 2" xfId="33732"/>
    <cellStyle name="Calc cel 2 5 3 3 6 3" xfId="40560"/>
    <cellStyle name="Calc cel 2 5 3 3 6 4" xfId="48733"/>
    <cellStyle name="Calc cel 2 5 3 3 7" xfId="16023"/>
    <cellStyle name="Calc cel 2 5 3 3 7 2" xfId="34350"/>
    <cellStyle name="Calc cel 2 5 3 3 7 3" xfId="41178"/>
    <cellStyle name="Calc cel 2 5 3 3 7 4" xfId="49351"/>
    <cellStyle name="Calc cel 2 5 3 3 8" xfId="4670"/>
    <cellStyle name="Calc cel 2 5 3 3 9" xfId="24122"/>
    <cellStyle name="Calc cel 2 5 3 4" xfId="5589"/>
    <cellStyle name="Calc cel 2 5 3 4 2" xfId="12017"/>
    <cellStyle name="Calc cel 2 5 3 4 2 2" xfId="30344"/>
    <cellStyle name="Calc cel 2 5 3 4 2 3" xfId="36720"/>
    <cellStyle name="Calc cel 2 5 3 4 3" xfId="25041"/>
    <cellStyle name="Calc cel 2 5 3 4 4" xfId="37327"/>
    <cellStyle name="Calc cel 2 5 3 4 5" xfId="44448"/>
    <cellStyle name="Calc cel 2 5 3 5" xfId="6053"/>
    <cellStyle name="Calc cel 2 5 3 5 2" xfId="12438"/>
    <cellStyle name="Calc cel 2 5 3 5 2 2" xfId="30765"/>
    <cellStyle name="Calc cel 2 5 3 5 2 3" xfId="37086"/>
    <cellStyle name="Calc cel 2 5 3 5 3" xfId="25505"/>
    <cellStyle name="Calc cel 2 5 3 5 4" xfId="35355"/>
    <cellStyle name="Calc cel 2 5 3 5 5" xfId="44912"/>
    <cellStyle name="Calc cel 2 5 3 6" xfId="5911"/>
    <cellStyle name="Calc cel 2 5 3 6 2" xfId="12309"/>
    <cellStyle name="Calc cel 2 5 3 6 2 2" xfId="30636"/>
    <cellStyle name="Calc cel 2 5 3 6 2 3" xfId="29896"/>
    <cellStyle name="Calc cel 2 5 3 6 3" xfId="25363"/>
    <cellStyle name="Calc cel 2 5 3 6 4" xfId="37303"/>
    <cellStyle name="Calc cel 2 5 3 6 5" xfId="44770"/>
    <cellStyle name="Calc cel 2 5 3 7" xfId="5875"/>
    <cellStyle name="Calc cel 2 5 3 7 2" xfId="25327"/>
    <cellStyle name="Calc cel 2 5 3 7 3" xfId="37500"/>
    <cellStyle name="Calc cel 2 5 3 7 4" xfId="44734"/>
    <cellStyle name="Calc cel 2 5 3 8" xfId="14046"/>
    <cellStyle name="Calc cel 2 5 3 8 2" xfId="32373"/>
    <cellStyle name="Calc cel 2 5 3 8 3" xfId="27711"/>
    <cellStyle name="Calc cel 2 5 3 8 4" xfId="46777"/>
    <cellStyle name="Calc cel 2 5 3 9" xfId="14321"/>
    <cellStyle name="Calc cel 2 5 3 9 2" xfId="32648"/>
    <cellStyle name="Calc cel 2 5 3 9 3" xfId="39476"/>
    <cellStyle name="Calc cel 2 5 3 9 4" xfId="47056"/>
    <cellStyle name="Calc cel 2 5 4" xfId="1898"/>
    <cellStyle name="Calc cel 2 5 4 10" xfId="15272"/>
    <cellStyle name="Calc cel 2 5 4 10 2" xfId="33599"/>
    <cellStyle name="Calc cel 2 5 4 10 3" xfId="40427"/>
    <cellStyle name="Calc cel 2 5 4 10 4" xfId="48600"/>
    <cellStyle name="Calc cel 2 5 4 11" xfId="15947"/>
    <cellStyle name="Calc cel 2 5 4 11 2" xfId="34274"/>
    <cellStyle name="Calc cel 2 5 4 11 3" xfId="41102"/>
    <cellStyle name="Calc cel 2 5 4 11 4" xfId="49275"/>
    <cellStyle name="Calc cel 2 5 4 12" xfId="4400"/>
    <cellStyle name="Calc cel 2 5 4 13" xfId="23901"/>
    <cellStyle name="Calc cel 2 5 4 14" xfId="37304"/>
    <cellStyle name="Calc cel 2 5 4 15" xfId="42541"/>
    <cellStyle name="Calc cel 2 5 4 16" xfId="41873"/>
    <cellStyle name="Calc cel 2 5 4 17" xfId="42894"/>
    <cellStyle name="Calc cel 2 5 4 2" xfId="2211"/>
    <cellStyle name="Calc cel 2 5 4 2 10" xfId="35684"/>
    <cellStyle name="Calc cel 2 5 4 2 11" xfId="27670"/>
    <cellStyle name="Calc cel 2 5 4 2 12" xfId="23602"/>
    <cellStyle name="Calc cel 2 5 4 2 13" xfId="43530"/>
    <cellStyle name="Calc cel 2 5 4 2 2" xfId="5967"/>
    <cellStyle name="Calc cel 2 5 4 2 2 2" xfId="12363"/>
    <cellStyle name="Calc cel 2 5 4 2 2 2 2" xfId="30690"/>
    <cellStyle name="Calc cel 2 5 4 2 2 2 3" xfId="28972"/>
    <cellStyle name="Calc cel 2 5 4 2 2 3" xfId="25419"/>
    <cellStyle name="Calc cel 2 5 4 2 2 4" xfId="2921"/>
    <cellStyle name="Calc cel 2 5 4 2 2 5" xfId="44826"/>
    <cellStyle name="Calc cel 2 5 4 2 3" xfId="6762"/>
    <cellStyle name="Calc cel 2 5 4 2 3 2" xfId="13049"/>
    <cellStyle name="Calc cel 2 5 4 2 3 2 2" xfId="31376"/>
    <cellStyle name="Calc cel 2 5 4 2 3 2 3" xfId="2984"/>
    <cellStyle name="Calc cel 2 5 4 2 3 3" xfId="26214"/>
    <cellStyle name="Calc cel 2 5 4 2 3 4" xfId="28506"/>
    <cellStyle name="Calc cel 2 5 4 2 3 5" xfId="45620"/>
    <cellStyle name="Calc cel 2 5 4 2 4" xfId="8688"/>
    <cellStyle name="Calc cel 2 5 4 2 4 2" xfId="27734"/>
    <cellStyle name="Calc cel 2 5 4 2 4 3" xfId="29645"/>
    <cellStyle name="Calc cel 2 5 4 2 4 4" xfId="47285"/>
    <cellStyle name="Calc cel 2 5 4 2 5" xfId="14712"/>
    <cellStyle name="Calc cel 2 5 4 2 5 2" xfId="33039"/>
    <cellStyle name="Calc cel 2 5 4 2 5 3" xfId="39867"/>
    <cellStyle name="Calc cel 2 5 4 2 5 4" xfId="48040"/>
    <cellStyle name="Calc cel 2 5 4 2 6" xfId="15406"/>
    <cellStyle name="Calc cel 2 5 4 2 6 2" xfId="33733"/>
    <cellStyle name="Calc cel 2 5 4 2 6 3" xfId="40561"/>
    <cellStyle name="Calc cel 2 5 4 2 6 4" xfId="48734"/>
    <cellStyle name="Calc cel 2 5 4 2 7" xfId="16024"/>
    <cellStyle name="Calc cel 2 5 4 2 7 2" xfId="34351"/>
    <cellStyle name="Calc cel 2 5 4 2 7 3" xfId="41179"/>
    <cellStyle name="Calc cel 2 5 4 2 7 4" xfId="49352"/>
    <cellStyle name="Calc cel 2 5 4 2 8" xfId="4671"/>
    <cellStyle name="Calc cel 2 5 4 2 9" xfId="24123"/>
    <cellStyle name="Calc cel 2 5 4 3" xfId="2671"/>
    <cellStyle name="Calc cel 2 5 4 3 10" xfId="29538"/>
    <cellStyle name="Calc cel 2 5 4 3 11" xfId="38518"/>
    <cellStyle name="Calc cel 2 5 4 3 12" xfId="37298"/>
    <cellStyle name="Calc cel 2 5 4 3 13" xfId="43990"/>
    <cellStyle name="Calc cel 2 5 4 3 2" xfId="5728"/>
    <cellStyle name="Calc cel 2 5 4 3 2 2" xfId="12143"/>
    <cellStyle name="Calc cel 2 5 4 3 2 2 2" xfId="30470"/>
    <cellStyle name="Calc cel 2 5 4 3 2 2 3" xfId="34984"/>
    <cellStyle name="Calc cel 2 5 4 3 2 3" xfId="25180"/>
    <cellStyle name="Calc cel 2 5 4 3 2 4" xfId="36229"/>
    <cellStyle name="Calc cel 2 5 4 3 2 5" xfId="44587"/>
    <cellStyle name="Calc cel 2 5 4 3 3" xfId="7222"/>
    <cellStyle name="Calc cel 2 5 4 3 3 2" xfId="13509"/>
    <cellStyle name="Calc cel 2 5 4 3 3 2 2" xfId="31836"/>
    <cellStyle name="Calc cel 2 5 4 3 3 2 3" xfId="36974"/>
    <cellStyle name="Calc cel 2 5 4 3 3 3" xfId="26674"/>
    <cellStyle name="Calc cel 2 5 4 3 3 4" xfId="28473"/>
    <cellStyle name="Calc cel 2 5 4 3 3 5" xfId="46080"/>
    <cellStyle name="Calc cel 2 5 4 3 4" xfId="9148"/>
    <cellStyle name="Calc cel 2 5 4 3 4 2" xfId="28194"/>
    <cellStyle name="Calc cel 2 5 4 3 4 3" xfId="3691"/>
    <cellStyle name="Calc cel 2 5 4 3 4 4" xfId="47745"/>
    <cellStyle name="Calc cel 2 5 4 3 5" xfId="15172"/>
    <cellStyle name="Calc cel 2 5 4 3 5 2" xfId="33499"/>
    <cellStyle name="Calc cel 2 5 4 3 5 3" xfId="40327"/>
    <cellStyle name="Calc cel 2 5 4 3 5 4" xfId="48500"/>
    <cellStyle name="Calc cel 2 5 4 3 6" xfId="15866"/>
    <cellStyle name="Calc cel 2 5 4 3 6 2" xfId="34193"/>
    <cellStyle name="Calc cel 2 5 4 3 6 3" xfId="41021"/>
    <cellStyle name="Calc cel 2 5 4 3 6 4" xfId="49194"/>
    <cellStyle name="Calc cel 2 5 4 3 7" xfId="16484"/>
    <cellStyle name="Calc cel 2 5 4 3 7 2" xfId="34811"/>
    <cellStyle name="Calc cel 2 5 4 3 7 3" xfId="41639"/>
    <cellStyle name="Calc cel 2 5 4 3 7 4" xfId="49812"/>
    <cellStyle name="Calc cel 2 5 4 3 8" xfId="5131"/>
    <cellStyle name="Calc cel 2 5 4 3 9" xfId="24583"/>
    <cellStyle name="Calc cel 2 5 4 4" xfId="3338"/>
    <cellStyle name="Calc cel 2 5 4 4 2" xfId="10377"/>
    <cellStyle name="Calc cel 2 5 4 4 2 2" xfId="29095"/>
    <cellStyle name="Calc cel 2 5 4 4 2 3" xfId="36178"/>
    <cellStyle name="Calc cel 2 5 4 4 3" xfId="4577"/>
    <cellStyle name="Calc cel 2 5 4 4 4" xfId="2879"/>
    <cellStyle name="Calc cel 2 5 4 4 5" xfId="43239"/>
    <cellStyle name="Calc cel 2 5 4 5" xfId="6601"/>
    <cellStyle name="Calc cel 2 5 4 5 2" xfId="12924"/>
    <cellStyle name="Calc cel 2 5 4 5 2 2" xfId="31251"/>
    <cellStyle name="Calc cel 2 5 4 5 2 3" xfId="23803"/>
    <cellStyle name="Calc cel 2 5 4 5 3" xfId="26053"/>
    <cellStyle name="Calc cel 2 5 4 5 4" xfId="37792"/>
    <cellStyle name="Calc cel 2 5 4 5 5" xfId="45459"/>
    <cellStyle name="Calc cel 2 5 4 6" xfId="6731"/>
    <cellStyle name="Calc cel 2 5 4 6 2" xfId="13024"/>
    <cellStyle name="Calc cel 2 5 4 6 2 2" xfId="31351"/>
    <cellStyle name="Calc cel 2 5 4 6 2 3" xfId="28650"/>
    <cellStyle name="Calc cel 2 5 4 6 3" xfId="26183"/>
    <cellStyle name="Calc cel 2 5 4 6 4" xfId="29959"/>
    <cellStyle name="Calc cel 2 5 4 6 5" xfId="45589"/>
    <cellStyle name="Calc cel 2 5 4 7" xfId="7331"/>
    <cellStyle name="Calc cel 2 5 4 7 2" xfId="26783"/>
    <cellStyle name="Calc cel 2 5 4 7 3" xfId="29317"/>
    <cellStyle name="Calc cel 2 5 4 7 4" xfId="46189"/>
    <cellStyle name="Calc cel 2 5 4 8" xfId="14351"/>
    <cellStyle name="Calc cel 2 5 4 8 2" xfId="32678"/>
    <cellStyle name="Calc cel 2 5 4 8 3" xfId="39506"/>
    <cellStyle name="Calc cel 2 5 4 8 4" xfId="47086"/>
    <cellStyle name="Calc cel 2 5 4 9" xfId="14539"/>
    <cellStyle name="Calc cel 2 5 4 9 2" xfId="32866"/>
    <cellStyle name="Calc cel 2 5 4 9 3" xfId="39694"/>
    <cellStyle name="Calc cel 2 5 4 9 4" xfId="47867"/>
    <cellStyle name="Calc cel 2 5 5" xfId="2342"/>
    <cellStyle name="Calc cel 2 5 5 10" xfId="28508"/>
    <cellStyle name="Calc cel 2 5 5 11" xfId="42689"/>
    <cellStyle name="Calc cel 2 5 5 12" xfId="42626"/>
    <cellStyle name="Calc cel 2 5 5 13" xfId="43661"/>
    <cellStyle name="Calc cel 2 5 5 2" xfId="5436"/>
    <cellStyle name="Calc cel 2 5 5 2 2" xfId="11872"/>
    <cellStyle name="Calc cel 2 5 5 2 2 2" xfId="30199"/>
    <cellStyle name="Calc cel 2 5 5 2 2 3" xfId="38363"/>
    <cellStyle name="Calc cel 2 5 5 2 3" xfId="24888"/>
    <cellStyle name="Calc cel 2 5 5 2 4" xfId="28607"/>
    <cellStyle name="Calc cel 2 5 5 2 5" xfId="44295"/>
    <cellStyle name="Calc cel 2 5 5 3" xfId="6893"/>
    <cellStyle name="Calc cel 2 5 5 3 2" xfId="13180"/>
    <cellStyle name="Calc cel 2 5 5 3 2 2" xfId="31507"/>
    <cellStyle name="Calc cel 2 5 5 3 2 3" xfId="29209"/>
    <cellStyle name="Calc cel 2 5 5 3 3" xfId="26345"/>
    <cellStyle name="Calc cel 2 5 5 3 4" xfId="36944"/>
    <cellStyle name="Calc cel 2 5 5 3 5" xfId="45751"/>
    <cellStyle name="Calc cel 2 5 5 4" xfId="8819"/>
    <cellStyle name="Calc cel 2 5 5 4 2" xfId="27865"/>
    <cellStyle name="Calc cel 2 5 5 4 3" xfId="38583"/>
    <cellStyle name="Calc cel 2 5 5 4 4" xfId="47416"/>
    <cellStyle name="Calc cel 2 5 5 5" xfId="14843"/>
    <cellStyle name="Calc cel 2 5 5 5 2" xfId="33170"/>
    <cellStyle name="Calc cel 2 5 5 5 3" xfId="39998"/>
    <cellStyle name="Calc cel 2 5 5 5 4" xfId="48171"/>
    <cellStyle name="Calc cel 2 5 5 6" xfId="15537"/>
    <cellStyle name="Calc cel 2 5 5 6 2" xfId="33864"/>
    <cellStyle name="Calc cel 2 5 5 6 3" xfId="40692"/>
    <cellStyle name="Calc cel 2 5 5 6 4" xfId="48865"/>
    <cellStyle name="Calc cel 2 5 5 7" xfId="16155"/>
    <cellStyle name="Calc cel 2 5 5 7 2" xfId="34482"/>
    <cellStyle name="Calc cel 2 5 5 7 3" xfId="41310"/>
    <cellStyle name="Calc cel 2 5 5 7 4" xfId="49483"/>
    <cellStyle name="Calc cel 2 5 5 8" xfId="4802"/>
    <cellStyle name="Calc cel 2 5 5 9" xfId="24254"/>
    <cellStyle name="Calc cel 2 5 6" xfId="2415"/>
    <cellStyle name="Calc cel 2 5 6 10" xfId="36970"/>
    <cellStyle name="Calc cel 2 5 6 11" xfId="28629"/>
    <cellStyle name="Calc cel 2 5 6 12" xfId="42158"/>
    <cellStyle name="Calc cel 2 5 6 13" xfId="43734"/>
    <cellStyle name="Calc cel 2 5 6 2" xfId="5950"/>
    <cellStyle name="Calc cel 2 5 6 2 2" xfId="12347"/>
    <cellStyle name="Calc cel 2 5 6 2 2 2" xfId="30674"/>
    <cellStyle name="Calc cel 2 5 6 2 2 3" xfId="35774"/>
    <cellStyle name="Calc cel 2 5 6 2 3" xfId="25402"/>
    <cellStyle name="Calc cel 2 5 6 2 4" xfId="35002"/>
    <cellStyle name="Calc cel 2 5 6 2 5" xfId="44809"/>
    <cellStyle name="Calc cel 2 5 6 3" xfId="6966"/>
    <cellStyle name="Calc cel 2 5 6 3 2" xfId="13253"/>
    <cellStyle name="Calc cel 2 5 6 3 2 2" xfId="31580"/>
    <cellStyle name="Calc cel 2 5 6 3 2 3" xfId="37061"/>
    <cellStyle name="Calc cel 2 5 6 3 3" xfId="26418"/>
    <cellStyle name="Calc cel 2 5 6 3 4" xfId="36039"/>
    <cellStyle name="Calc cel 2 5 6 3 5" xfId="45824"/>
    <cellStyle name="Calc cel 2 5 6 4" xfId="8892"/>
    <cellStyle name="Calc cel 2 5 6 4 2" xfId="27938"/>
    <cellStyle name="Calc cel 2 5 6 4 3" xfId="27621"/>
    <cellStyle name="Calc cel 2 5 6 4 4" xfId="47489"/>
    <cellStyle name="Calc cel 2 5 6 5" xfId="14916"/>
    <cellStyle name="Calc cel 2 5 6 5 2" xfId="33243"/>
    <cellStyle name="Calc cel 2 5 6 5 3" xfId="40071"/>
    <cellStyle name="Calc cel 2 5 6 5 4" xfId="48244"/>
    <cellStyle name="Calc cel 2 5 6 6" xfId="15610"/>
    <cellStyle name="Calc cel 2 5 6 6 2" xfId="33937"/>
    <cellStyle name="Calc cel 2 5 6 6 3" xfId="40765"/>
    <cellStyle name="Calc cel 2 5 6 6 4" xfId="48938"/>
    <cellStyle name="Calc cel 2 5 6 7" xfId="16228"/>
    <cellStyle name="Calc cel 2 5 6 7 2" xfId="34555"/>
    <cellStyle name="Calc cel 2 5 6 7 3" xfId="41383"/>
    <cellStyle name="Calc cel 2 5 6 7 4" xfId="49556"/>
    <cellStyle name="Calc cel 2 5 6 8" xfId="4875"/>
    <cellStyle name="Calc cel 2 5 6 9" xfId="24327"/>
    <cellStyle name="Calc cel 2 5 7" xfId="5709"/>
    <cellStyle name="Calc cel 2 5 7 2" xfId="12127"/>
    <cellStyle name="Calc cel 2 5 7 2 2" xfId="30454"/>
    <cellStyle name="Calc cel 2 5 7 2 3" xfId="29559"/>
    <cellStyle name="Calc cel 2 5 7 3" xfId="25161"/>
    <cellStyle name="Calc cel 2 5 7 4" xfId="4365"/>
    <cellStyle name="Calc cel 2 5 7 5" xfId="44568"/>
    <cellStyle name="Calc cel 2 5 8" xfId="5520"/>
    <cellStyle name="Calc cel 2 5 8 2" xfId="11954"/>
    <cellStyle name="Calc cel 2 5 8 2 2" xfId="30281"/>
    <cellStyle name="Calc cel 2 5 8 2 3" xfId="35716"/>
    <cellStyle name="Calc cel 2 5 8 3" xfId="24972"/>
    <cellStyle name="Calc cel 2 5 8 4" xfId="35818"/>
    <cellStyle name="Calc cel 2 5 8 5" xfId="44379"/>
    <cellStyle name="Calc cel 2 5 9" xfId="3488"/>
    <cellStyle name="Calc cel 2 5 9 2" xfId="10523"/>
    <cellStyle name="Calc cel 2 5 9 2 2" xfId="29207"/>
    <cellStyle name="Calc cel 2 5 9 2 3" xfId="37460"/>
    <cellStyle name="Calc cel 2 5 9 3" xfId="4073"/>
    <cellStyle name="Calc cel 2 5 9 4" xfId="27260"/>
    <cellStyle name="Calc cel 2 5 9 5" xfId="43297"/>
    <cellStyle name="Calc cel 2 6" xfId="576"/>
    <cellStyle name="Calc cel 2 6 10" xfId="13721"/>
    <cellStyle name="Calc cel 2 6 10 2" xfId="32048"/>
    <cellStyle name="Calc cel 2 6 10 3" xfId="35349"/>
    <cellStyle name="Calc cel 2 6 10 4" xfId="46361"/>
    <cellStyle name="Calc cel 2 6 11" xfId="14131"/>
    <cellStyle name="Calc cel 2 6 11 2" xfId="32458"/>
    <cellStyle name="Calc cel 2 6 11 3" xfId="36365"/>
    <cellStyle name="Calc cel 2 6 11 4" xfId="46862"/>
    <cellStyle name="Calc cel 2 6 12" xfId="14116"/>
    <cellStyle name="Calc cel 2 6 12 2" xfId="32443"/>
    <cellStyle name="Calc cel 2 6 12 3" xfId="37865"/>
    <cellStyle name="Calc cel 2 6 12 4" xfId="46847"/>
    <cellStyle name="Calc cel 2 6 13" xfId="14473"/>
    <cellStyle name="Calc cel 2 6 13 2" xfId="32800"/>
    <cellStyle name="Calc cel 2 6 13 3" xfId="39628"/>
    <cellStyle name="Calc cel 2 6 13 4" xfId="47264"/>
    <cellStyle name="Calc cel 2 6 14" xfId="3042"/>
    <cellStyle name="Calc cel 2 6 15" xfId="3876"/>
    <cellStyle name="Calc cel 2 6 16" xfId="39033"/>
    <cellStyle name="Calc cel 2 6 17" xfId="29200"/>
    <cellStyle name="Calc cel 2 6 18" xfId="41970"/>
    <cellStyle name="Calc cel 2 6 19" xfId="42814"/>
    <cellStyle name="Calc cel 2 6 2" xfId="1223"/>
    <cellStyle name="Calc cel 2 6 2 10" xfId="14065"/>
    <cellStyle name="Calc cel 2 6 2 10 2" xfId="32392"/>
    <cellStyle name="Calc cel 2 6 2 10 3" xfId="29396"/>
    <cellStyle name="Calc cel 2 6 2 10 4" xfId="46796"/>
    <cellStyle name="Calc cel 2 6 2 11" xfId="14410"/>
    <cellStyle name="Calc cel 2 6 2 11 2" xfId="32737"/>
    <cellStyle name="Calc cel 2 6 2 11 3" xfId="39565"/>
    <cellStyle name="Calc cel 2 6 2 11 4" xfId="47201"/>
    <cellStyle name="Calc cel 2 6 2 12" xfId="14644"/>
    <cellStyle name="Calc cel 2 6 2 12 2" xfId="32971"/>
    <cellStyle name="Calc cel 2 6 2 12 3" xfId="39799"/>
    <cellStyle name="Calc cel 2 6 2 12 4" xfId="47972"/>
    <cellStyle name="Calc cel 2 6 2 13" xfId="3150"/>
    <cellStyle name="Calc cel 2 6 2 14" xfId="2812"/>
    <cellStyle name="Calc cel 2 6 2 15" xfId="29906"/>
    <cellStyle name="Calc cel 2 6 2 16" xfId="37722"/>
    <cellStyle name="Calc cel 2 6 2 17" xfId="36124"/>
    <cellStyle name="Calc cel 2 6 2 18" xfId="42933"/>
    <cellStyle name="Calc cel 2 6 2 2" xfId="1991"/>
    <cellStyle name="Calc cel 2 6 2 2 10" xfId="4478"/>
    <cellStyle name="Calc cel 2 6 2 2 11" xfId="23973"/>
    <cellStyle name="Calc cel 2 6 2 2 12" xfId="35348"/>
    <cellStyle name="Calc cel 2 6 2 2 13" xfId="36899"/>
    <cellStyle name="Calc cel 2 6 2 2 14" xfId="42146"/>
    <cellStyle name="Calc cel 2 6 2 2 15" xfId="43492"/>
    <cellStyle name="Calc cel 2 6 2 2 2" xfId="2331"/>
    <cellStyle name="Calc cel 2 6 2 2 2 10" xfId="4210"/>
    <cellStyle name="Calc cel 2 6 2 2 2 11" xfId="27216"/>
    <cellStyle name="Calc cel 2 6 2 2 2 12" xfId="38451"/>
    <cellStyle name="Calc cel 2 6 2 2 2 13" xfId="43650"/>
    <cellStyle name="Calc cel 2 6 2 2 2 2" xfId="5993"/>
    <cellStyle name="Calc cel 2 6 2 2 2 2 2" xfId="12384"/>
    <cellStyle name="Calc cel 2 6 2 2 2 2 2 2" xfId="30711"/>
    <cellStyle name="Calc cel 2 6 2 2 2 2 2 3" xfId="23739"/>
    <cellStyle name="Calc cel 2 6 2 2 2 2 3" xfId="25445"/>
    <cellStyle name="Calc cel 2 6 2 2 2 2 4" xfId="28658"/>
    <cellStyle name="Calc cel 2 6 2 2 2 2 5" xfId="44852"/>
    <cellStyle name="Calc cel 2 6 2 2 2 3" xfId="6882"/>
    <cellStyle name="Calc cel 2 6 2 2 2 3 2" xfId="13169"/>
    <cellStyle name="Calc cel 2 6 2 2 2 3 2 2" xfId="31496"/>
    <cellStyle name="Calc cel 2 6 2 2 2 3 2 3" xfId="4096"/>
    <cellStyle name="Calc cel 2 6 2 2 2 3 3" xfId="26334"/>
    <cellStyle name="Calc cel 2 6 2 2 2 3 4" xfId="35406"/>
    <cellStyle name="Calc cel 2 6 2 2 2 3 5" xfId="45740"/>
    <cellStyle name="Calc cel 2 6 2 2 2 4" xfId="8808"/>
    <cellStyle name="Calc cel 2 6 2 2 2 4 2" xfId="27854"/>
    <cellStyle name="Calc cel 2 6 2 2 2 4 3" xfId="23646"/>
    <cellStyle name="Calc cel 2 6 2 2 2 4 4" xfId="47405"/>
    <cellStyle name="Calc cel 2 6 2 2 2 5" xfId="14832"/>
    <cellStyle name="Calc cel 2 6 2 2 2 5 2" xfId="33159"/>
    <cellStyle name="Calc cel 2 6 2 2 2 5 3" xfId="39987"/>
    <cellStyle name="Calc cel 2 6 2 2 2 5 4" xfId="48160"/>
    <cellStyle name="Calc cel 2 6 2 2 2 6" xfId="15526"/>
    <cellStyle name="Calc cel 2 6 2 2 2 6 2" xfId="33853"/>
    <cellStyle name="Calc cel 2 6 2 2 2 6 3" xfId="40681"/>
    <cellStyle name="Calc cel 2 6 2 2 2 6 4" xfId="48854"/>
    <cellStyle name="Calc cel 2 6 2 2 2 7" xfId="16144"/>
    <cellStyle name="Calc cel 2 6 2 2 2 7 2" xfId="34471"/>
    <cellStyle name="Calc cel 2 6 2 2 2 7 3" xfId="41299"/>
    <cellStyle name="Calc cel 2 6 2 2 2 7 4" xfId="49472"/>
    <cellStyle name="Calc cel 2 6 2 2 2 8" xfId="4791"/>
    <cellStyle name="Calc cel 2 6 2 2 2 9" xfId="24243"/>
    <cellStyle name="Calc cel 2 6 2 2 3" xfId="2710"/>
    <cellStyle name="Calc cel 2 6 2 2 3 10" xfId="38533"/>
    <cellStyle name="Calc cel 2 6 2 2 3 11" xfId="42004"/>
    <cellStyle name="Calc cel 2 6 2 2 3 12" xfId="42097"/>
    <cellStyle name="Calc cel 2 6 2 2 3 13" xfId="44029"/>
    <cellStyle name="Calc cel 2 6 2 2 3 2" xfId="6525"/>
    <cellStyle name="Calc cel 2 6 2 2 3 2 2" xfId="12861"/>
    <cellStyle name="Calc cel 2 6 2 2 3 2 2 2" xfId="31188"/>
    <cellStyle name="Calc cel 2 6 2 2 3 2 2 3" xfId="35493"/>
    <cellStyle name="Calc cel 2 6 2 2 3 2 3" xfId="25977"/>
    <cellStyle name="Calc cel 2 6 2 2 3 2 4" xfId="35421"/>
    <cellStyle name="Calc cel 2 6 2 2 3 2 5" xfId="45383"/>
    <cellStyle name="Calc cel 2 6 2 2 3 3" xfId="7261"/>
    <cellStyle name="Calc cel 2 6 2 2 3 3 2" xfId="13548"/>
    <cellStyle name="Calc cel 2 6 2 2 3 3 2 2" xfId="31875"/>
    <cellStyle name="Calc cel 2 6 2 2 3 3 2 3" xfId="38836"/>
    <cellStyle name="Calc cel 2 6 2 2 3 3 3" xfId="26713"/>
    <cellStyle name="Calc cel 2 6 2 2 3 3 4" xfId="36529"/>
    <cellStyle name="Calc cel 2 6 2 2 3 3 5" xfId="46119"/>
    <cellStyle name="Calc cel 2 6 2 2 3 4" xfId="9187"/>
    <cellStyle name="Calc cel 2 6 2 2 3 4 2" xfId="28233"/>
    <cellStyle name="Calc cel 2 6 2 2 3 4 3" xfId="4575"/>
    <cellStyle name="Calc cel 2 6 2 2 3 4 4" xfId="47784"/>
    <cellStyle name="Calc cel 2 6 2 2 3 5" xfId="15211"/>
    <cellStyle name="Calc cel 2 6 2 2 3 5 2" xfId="33538"/>
    <cellStyle name="Calc cel 2 6 2 2 3 5 3" xfId="40366"/>
    <cellStyle name="Calc cel 2 6 2 2 3 5 4" xfId="48539"/>
    <cellStyle name="Calc cel 2 6 2 2 3 6" xfId="15905"/>
    <cellStyle name="Calc cel 2 6 2 2 3 6 2" xfId="34232"/>
    <cellStyle name="Calc cel 2 6 2 2 3 6 3" xfId="41060"/>
    <cellStyle name="Calc cel 2 6 2 2 3 6 4" xfId="49233"/>
    <cellStyle name="Calc cel 2 6 2 2 3 7" xfId="16523"/>
    <cellStyle name="Calc cel 2 6 2 2 3 7 2" xfId="34850"/>
    <cellStyle name="Calc cel 2 6 2 2 3 7 3" xfId="41678"/>
    <cellStyle name="Calc cel 2 6 2 2 3 7 4" xfId="49851"/>
    <cellStyle name="Calc cel 2 6 2 2 3 8" xfId="5170"/>
    <cellStyle name="Calc cel 2 6 2 2 3 9" xfId="24622"/>
    <cellStyle name="Calc cel 2 6 2 2 4" xfId="6095"/>
    <cellStyle name="Calc cel 2 6 2 2 4 2" xfId="12475"/>
    <cellStyle name="Calc cel 2 6 2 2 4 2 2" xfId="30802"/>
    <cellStyle name="Calc cel 2 6 2 2 4 2 3" xfId="38778"/>
    <cellStyle name="Calc cel 2 6 2 2 4 3" xfId="25547"/>
    <cellStyle name="Calc cel 2 6 2 2 4 4" xfId="38923"/>
    <cellStyle name="Calc cel 2 6 2 2 4 5" xfId="44954"/>
    <cellStyle name="Calc cel 2 6 2 2 5" xfId="6658"/>
    <cellStyle name="Calc cel 2 6 2 2 5 2" xfId="12972"/>
    <cellStyle name="Calc cel 2 6 2 2 5 2 2" xfId="31299"/>
    <cellStyle name="Calc cel 2 6 2 2 5 2 3" xfId="37333"/>
    <cellStyle name="Calc cel 2 6 2 2 5 3" xfId="26110"/>
    <cellStyle name="Calc cel 2 6 2 2 5 4" xfId="38297"/>
    <cellStyle name="Calc cel 2 6 2 2 5 5" xfId="45516"/>
    <cellStyle name="Calc cel 2 6 2 2 6" xfId="8468"/>
    <cellStyle name="Calc cel 2 6 2 2 6 2" xfId="27582"/>
    <cellStyle name="Calc cel 2 6 2 2 6 3" xfId="28691"/>
    <cellStyle name="Calc cel 2 6 2 2 6 4" xfId="47152"/>
    <cellStyle name="Calc cel 2 6 2 2 7" xfId="14599"/>
    <cellStyle name="Calc cel 2 6 2 2 7 2" xfId="32926"/>
    <cellStyle name="Calc cel 2 6 2 2 7 3" xfId="39754"/>
    <cellStyle name="Calc cel 2 6 2 2 7 4" xfId="47927"/>
    <cellStyle name="Calc cel 2 6 2 2 8" xfId="15327"/>
    <cellStyle name="Calc cel 2 6 2 2 8 2" xfId="33654"/>
    <cellStyle name="Calc cel 2 6 2 2 8 3" xfId="40482"/>
    <cellStyle name="Calc cel 2 6 2 2 8 4" xfId="48655"/>
    <cellStyle name="Calc cel 2 6 2 2 9" xfId="15986"/>
    <cellStyle name="Calc cel 2 6 2 2 9 2" xfId="34313"/>
    <cellStyle name="Calc cel 2 6 2 2 9 3" xfId="41141"/>
    <cellStyle name="Calc cel 2 6 2 2 9 4" xfId="49314"/>
    <cellStyle name="Calc cel 2 6 2 3" xfId="997"/>
    <cellStyle name="Calc cel 2 6 2 3 10" xfId="35158"/>
    <cellStyle name="Calc cel 2 6 2 3 11" xfId="42102"/>
    <cellStyle name="Calc cel 2 6 2 3 12" xfId="28647"/>
    <cellStyle name="Calc cel 2 6 2 3 13" xfId="43378"/>
    <cellStyle name="Calc cel 2 6 2 3 2" xfId="6380"/>
    <cellStyle name="Calc cel 2 6 2 3 2 2" xfId="12736"/>
    <cellStyle name="Calc cel 2 6 2 3 2 2 2" xfId="31063"/>
    <cellStyle name="Calc cel 2 6 2 3 2 2 3" xfId="4620"/>
    <cellStyle name="Calc cel 2 6 2 3 2 3" xfId="25832"/>
    <cellStyle name="Calc cel 2 6 2 3 2 4" xfId="23612"/>
    <cellStyle name="Calc cel 2 6 2 3 2 5" xfId="45239"/>
    <cellStyle name="Calc cel 2 6 2 3 3" xfId="5600"/>
    <cellStyle name="Calc cel 2 6 2 3 3 2" xfId="12028"/>
    <cellStyle name="Calc cel 2 6 2 3 3 2 2" xfId="30355"/>
    <cellStyle name="Calc cel 2 6 2 3 3 2 3" xfId="23851"/>
    <cellStyle name="Calc cel 2 6 2 3 3 3" xfId="25052"/>
    <cellStyle name="Calc cel 2 6 2 3 3 4" xfId="36278"/>
    <cellStyle name="Calc cel 2 6 2 3 3 5" xfId="44459"/>
    <cellStyle name="Calc cel 2 6 2 3 4" xfId="7625"/>
    <cellStyle name="Calc cel 2 6 2 3 4 2" xfId="27008"/>
    <cellStyle name="Calc cel 2 6 2 3 4 3" xfId="36568"/>
    <cellStyle name="Calc cel 2 6 2 3 4 4" xfId="46505"/>
    <cellStyle name="Calc cel 2 6 2 3 5" xfId="11271"/>
    <cellStyle name="Calc cel 2 6 2 3 5 2" xfId="29717"/>
    <cellStyle name="Calc cel 2 6 2 3 5 3" xfId="35979"/>
    <cellStyle name="Calc cel 2 6 2 3 5 4" xfId="43445"/>
    <cellStyle name="Calc cel 2 6 2 3 6" xfId="13873"/>
    <cellStyle name="Calc cel 2 6 2 3 6 2" xfId="32200"/>
    <cellStyle name="Calc cel 2 6 2 3 6 3" xfId="35806"/>
    <cellStyle name="Calc cel 2 6 2 3 6 4" xfId="46594"/>
    <cellStyle name="Calc cel 2 6 2 3 7" xfId="13794"/>
    <cellStyle name="Calc cel 2 6 2 3 7 2" xfId="32121"/>
    <cellStyle name="Calc cel 2 6 2 3 7 3" xfId="29515"/>
    <cellStyle name="Calc cel 2 6 2 3 7 4" xfId="46445"/>
    <cellStyle name="Calc cel 2 6 2 3 8" xfId="3662"/>
    <cellStyle name="Calc cel 2 6 2 3 9" xfId="4146"/>
    <cellStyle name="Calc cel 2 6 2 4" xfId="2433"/>
    <cellStyle name="Calc cel 2 6 2 4 10" xfId="39382"/>
    <cellStyle name="Calc cel 2 6 2 4 11" xfId="37937"/>
    <cellStyle name="Calc cel 2 6 2 4 12" xfId="42700"/>
    <cellStyle name="Calc cel 2 6 2 4 13" xfId="43752"/>
    <cellStyle name="Calc cel 2 6 2 4 2" xfId="5920"/>
    <cellStyle name="Calc cel 2 6 2 4 2 2" xfId="12318"/>
    <cellStyle name="Calc cel 2 6 2 4 2 2 2" xfId="30645"/>
    <cellStyle name="Calc cel 2 6 2 4 2 2 3" xfId="28470"/>
    <cellStyle name="Calc cel 2 6 2 4 2 3" xfId="25372"/>
    <cellStyle name="Calc cel 2 6 2 4 2 4" xfId="37909"/>
    <cellStyle name="Calc cel 2 6 2 4 2 5" xfId="44779"/>
    <cellStyle name="Calc cel 2 6 2 4 3" xfId="6984"/>
    <cellStyle name="Calc cel 2 6 2 4 3 2" xfId="13271"/>
    <cellStyle name="Calc cel 2 6 2 4 3 2 2" xfId="31598"/>
    <cellStyle name="Calc cel 2 6 2 4 3 2 3" xfId="38965"/>
    <cellStyle name="Calc cel 2 6 2 4 3 3" xfId="26436"/>
    <cellStyle name="Calc cel 2 6 2 4 3 4" xfId="37403"/>
    <cellStyle name="Calc cel 2 6 2 4 3 5" xfId="45842"/>
    <cellStyle name="Calc cel 2 6 2 4 4" xfId="8910"/>
    <cellStyle name="Calc cel 2 6 2 4 4 2" xfId="27956"/>
    <cellStyle name="Calc cel 2 6 2 4 4 3" xfId="36708"/>
    <cellStyle name="Calc cel 2 6 2 4 4 4" xfId="47507"/>
    <cellStyle name="Calc cel 2 6 2 4 5" xfId="14934"/>
    <cellStyle name="Calc cel 2 6 2 4 5 2" xfId="33261"/>
    <cellStyle name="Calc cel 2 6 2 4 5 3" xfId="40089"/>
    <cellStyle name="Calc cel 2 6 2 4 5 4" xfId="48262"/>
    <cellStyle name="Calc cel 2 6 2 4 6" xfId="15628"/>
    <cellStyle name="Calc cel 2 6 2 4 6 2" xfId="33955"/>
    <cellStyle name="Calc cel 2 6 2 4 6 3" xfId="40783"/>
    <cellStyle name="Calc cel 2 6 2 4 6 4" xfId="48956"/>
    <cellStyle name="Calc cel 2 6 2 4 7" xfId="16246"/>
    <cellStyle name="Calc cel 2 6 2 4 7 2" xfId="34573"/>
    <cellStyle name="Calc cel 2 6 2 4 7 3" xfId="41401"/>
    <cellStyle name="Calc cel 2 6 2 4 7 4" xfId="49574"/>
    <cellStyle name="Calc cel 2 6 2 4 8" xfId="4893"/>
    <cellStyle name="Calc cel 2 6 2 4 9" xfId="24345"/>
    <cellStyle name="Calc cel 2 6 2 5" xfId="6418"/>
    <cellStyle name="Calc cel 2 6 2 5 2" xfId="12769"/>
    <cellStyle name="Calc cel 2 6 2 5 2 2" xfId="31096"/>
    <cellStyle name="Calc cel 2 6 2 5 2 3" xfId="37280"/>
    <cellStyle name="Calc cel 2 6 2 5 3" xfId="25870"/>
    <cellStyle name="Calc cel 2 6 2 5 4" xfId="37005"/>
    <cellStyle name="Calc cel 2 6 2 5 5" xfId="45277"/>
    <cellStyle name="Calc cel 2 6 2 6" xfId="6206"/>
    <cellStyle name="Calc cel 2 6 2 6 2" xfId="12580"/>
    <cellStyle name="Calc cel 2 6 2 6 2 2" xfId="30907"/>
    <cellStyle name="Calc cel 2 6 2 6 2 3" xfId="29488"/>
    <cellStyle name="Calc cel 2 6 2 6 3" xfId="25658"/>
    <cellStyle name="Calc cel 2 6 2 6 4" xfId="37956"/>
    <cellStyle name="Calc cel 2 6 2 6 5" xfId="45065"/>
    <cellStyle name="Calc cel 2 6 2 7" xfId="5223"/>
    <cellStyle name="Calc cel 2 6 2 7 2" xfId="11676"/>
    <cellStyle name="Calc cel 2 6 2 7 2 2" xfId="30003"/>
    <cellStyle name="Calc cel 2 6 2 7 2 3" xfId="27644"/>
    <cellStyle name="Calc cel 2 6 2 7 3" xfId="24675"/>
    <cellStyle name="Calc cel 2 6 2 7 4" xfId="37452"/>
    <cellStyle name="Calc cel 2 6 2 7 5" xfId="44082"/>
    <cellStyle name="Calc cel 2 6 2 8" xfId="3259"/>
    <cellStyle name="Calc cel 2 6 2 8 2" xfId="4320"/>
    <cellStyle name="Calc cel 2 6 2 8 3" xfId="3004"/>
    <cellStyle name="Calc cel 2 6 2 8 4" xfId="43160"/>
    <cellStyle name="Calc cel 2 6 2 9" xfId="13914"/>
    <cellStyle name="Calc cel 2 6 2 9 2" xfId="32241"/>
    <cellStyle name="Calc cel 2 6 2 9 3" xfId="36420"/>
    <cellStyle name="Calc cel 2 6 2 9 4" xfId="46645"/>
    <cellStyle name="Calc cel 2 6 3" xfId="1362"/>
    <cellStyle name="Calc cel 2 6 3 10" xfId="14396"/>
    <cellStyle name="Calc cel 2 6 3 10 2" xfId="32723"/>
    <cellStyle name="Calc cel 2 6 3 10 3" xfId="39551"/>
    <cellStyle name="Calc cel 2 6 3 10 4" xfId="47187"/>
    <cellStyle name="Calc cel 2 6 3 11" xfId="14631"/>
    <cellStyle name="Calc cel 2 6 3 11 2" xfId="32958"/>
    <cellStyle name="Calc cel 2 6 3 11 3" xfId="39786"/>
    <cellStyle name="Calc cel 2 6 3 11 4" xfId="47959"/>
    <cellStyle name="Calc cel 2 6 3 12" xfId="3962"/>
    <cellStyle name="Calc cel 2 6 3 13" xfId="4157"/>
    <cellStyle name="Calc cel 2 6 3 14" xfId="27146"/>
    <cellStyle name="Calc cel 2 6 3 15" xfId="29694"/>
    <cellStyle name="Calc cel 2 6 3 16" xfId="41949"/>
    <cellStyle name="Calc cel 2 6 3 17" xfId="42998"/>
    <cellStyle name="Calc cel 2 6 3 2" xfId="2275"/>
    <cellStyle name="Calc cel 2 6 3 2 10" xfId="36700"/>
    <cellStyle name="Calc cel 2 6 3 2 11" xfId="35885"/>
    <cellStyle name="Calc cel 2 6 3 2 12" xfId="42754"/>
    <cellStyle name="Calc cel 2 6 3 2 13" xfId="43594"/>
    <cellStyle name="Calc cel 2 6 3 2 2" xfId="5585"/>
    <cellStyle name="Calc cel 2 6 3 2 2 2" xfId="12014"/>
    <cellStyle name="Calc cel 2 6 3 2 2 2 2" xfId="30341"/>
    <cellStyle name="Calc cel 2 6 3 2 2 2 3" xfId="28459"/>
    <cellStyle name="Calc cel 2 6 3 2 2 3" xfId="25037"/>
    <cellStyle name="Calc cel 2 6 3 2 2 4" xfId="27491"/>
    <cellStyle name="Calc cel 2 6 3 2 2 5" xfId="44444"/>
    <cellStyle name="Calc cel 2 6 3 2 3" xfId="6826"/>
    <cellStyle name="Calc cel 2 6 3 2 3 2" xfId="13113"/>
    <cellStyle name="Calc cel 2 6 3 2 3 2 2" xfId="31440"/>
    <cellStyle name="Calc cel 2 6 3 2 3 2 3" xfId="34971"/>
    <cellStyle name="Calc cel 2 6 3 2 3 3" xfId="26278"/>
    <cellStyle name="Calc cel 2 6 3 2 3 4" xfId="38520"/>
    <cellStyle name="Calc cel 2 6 3 2 3 5" xfId="45684"/>
    <cellStyle name="Calc cel 2 6 3 2 4" xfId="8752"/>
    <cellStyle name="Calc cel 2 6 3 2 4 2" xfId="27798"/>
    <cellStyle name="Calc cel 2 6 3 2 4 3" xfId="37601"/>
    <cellStyle name="Calc cel 2 6 3 2 4 4" xfId="47349"/>
    <cellStyle name="Calc cel 2 6 3 2 5" xfId="14776"/>
    <cellStyle name="Calc cel 2 6 3 2 5 2" xfId="33103"/>
    <cellStyle name="Calc cel 2 6 3 2 5 3" xfId="39931"/>
    <cellStyle name="Calc cel 2 6 3 2 5 4" xfId="48104"/>
    <cellStyle name="Calc cel 2 6 3 2 6" xfId="15470"/>
    <cellStyle name="Calc cel 2 6 3 2 6 2" xfId="33797"/>
    <cellStyle name="Calc cel 2 6 3 2 6 3" xfId="40625"/>
    <cellStyle name="Calc cel 2 6 3 2 6 4" xfId="48798"/>
    <cellStyle name="Calc cel 2 6 3 2 7" xfId="16088"/>
    <cellStyle name="Calc cel 2 6 3 2 7 2" xfId="34415"/>
    <cellStyle name="Calc cel 2 6 3 2 7 3" xfId="41243"/>
    <cellStyle name="Calc cel 2 6 3 2 7 4" xfId="49416"/>
    <cellStyle name="Calc cel 2 6 3 2 8" xfId="4735"/>
    <cellStyle name="Calc cel 2 6 3 2 9" xfId="24187"/>
    <cellStyle name="Calc cel 2 6 3 3" xfId="1024"/>
    <cellStyle name="Calc cel 2 6 3 3 10" xfId="39254"/>
    <cellStyle name="Calc cel 2 6 3 3 11" xfId="39211"/>
    <cellStyle name="Calc cel 2 6 3 3 12" xfId="29700"/>
    <cellStyle name="Calc cel 2 6 3 3 13" xfId="43387"/>
    <cellStyle name="Calc cel 2 6 3 3 2" xfId="6343"/>
    <cellStyle name="Calc cel 2 6 3 3 2 2" xfId="12704"/>
    <cellStyle name="Calc cel 2 6 3 3 2 2 2" xfId="31031"/>
    <cellStyle name="Calc cel 2 6 3 3 2 2 3" xfId="36799"/>
    <cellStyle name="Calc cel 2 6 3 3 2 3" xfId="25795"/>
    <cellStyle name="Calc cel 2 6 3 3 2 4" xfId="36323"/>
    <cellStyle name="Calc cel 2 6 3 3 2 5" xfId="45202"/>
    <cellStyle name="Calc cel 2 6 3 3 3" xfId="3321"/>
    <cellStyle name="Calc cel 2 6 3 3 3 2" xfId="10361"/>
    <cellStyle name="Calc cel 2 6 3 3 3 2 2" xfId="29079"/>
    <cellStyle name="Calc cel 2 6 3 3 3 2 3" xfId="29302"/>
    <cellStyle name="Calc cel 2 6 3 3 3 3" xfId="4513"/>
    <cellStyle name="Calc cel 2 6 3 3 3 4" xfId="4192"/>
    <cellStyle name="Calc cel 2 6 3 3 3 5" xfId="43222"/>
    <cellStyle name="Calc cel 2 6 3 3 4" xfId="7652"/>
    <cellStyle name="Calc cel 2 6 3 3 4 2" xfId="27030"/>
    <cellStyle name="Calc cel 2 6 3 3 4 3" xfId="37775"/>
    <cellStyle name="Calc cel 2 6 3 3 4 4" xfId="46523"/>
    <cellStyle name="Calc cel 2 6 3 3 5" xfId="13902"/>
    <cellStyle name="Calc cel 2 6 3 3 5 2" xfId="32229"/>
    <cellStyle name="Calc cel 2 6 3 3 5 3" xfId="29591"/>
    <cellStyle name="Calc cel 2 6 3 3 5 4" xfId="46627"/>
    <cellStyle name="Calc cel 2 6 3 3 6" xfId="14164"/>
    <cellStyle name="Calc cel 2 6 3 3 6 2" xfId="32491"/>
    <cellStyle name="Calc cel 2 6 3 3 6 3" xfId="39385"/>
    <cellStyle name="Calc cel 2 6 3 3 6 4" xfId="46895"/>
    <cellStyle name="Calc cel 2 6 3 3 7" xfId="14282"/>
    <cellStyle name="Calc cel 2 6 3 3 7 2" xfId="32609"/>
    <cellStyle name="Calc cel 2 6 3 3 7 3" xfId="26937"/>
    <cellStyle name="Calc cel 2 6 3 3 7 4" xfId="47013"/>
    <cellStyle name="Calc cel 2 6 3 3 8" xfId="3682"/>
    <cellStyle name="Calc cel 2 6 3 3 9" xfId="4033"/>
    <cellStyle name="Calc cel 2 6 3 4" xfId="5741"/>
    <cellStyle name="Calc cel 2 6 3 4 2" xfId="12154"/>
    <cellStyle name="Calc cel 2 6 3 4 2 2" xfId="30481"/>
    <cellStyle name="Calc cel 2 6 3 4 2 3" xfId="29399"/>
    <cellStyle name="Calc cel 2 6 3 4 3" xfId="25193"/>
    <cellStyle name="Calc cel 2 6 3 4 4" xfId="39031"/>
    <cellStyle name="Calc cel 2 6 3 4 5" xfId="44600"/>
    <cellStyle name="Calc cel 2 6 3 5" xfId="5886"/>
    <cellStyle name="Calc cel 2 6 3 5 2" xfId="12288"/>
    <cellStyle name="Calc cel 2 6 3 5 2 2" xfId="30615"/>
    <cellStyle name="Calc cel 2 6 3 5 2 3" xfId="36176"/>
    <cellStyle name="Calc cel 2 6 3 5 3" xfId="25338"/>
    <cellStyle name="Calc cel 2 6 3 5 4" xfId="37132"/>
    <cellStyle name="Calc cel 2 6 3 5 5" xfId="44745"/>
    <cellStyle name="Calc cel 2 6 3 6" xfId="6721"/>
    <cellStyle name="Calc cel 2 6 3 6 2" xfId="13017"/>
    <cellStyle name="Calc cel 2 6 3 6 2 2" xfId="31344"/>
    <cellStyle name="Calc cel 2 6 3 6 2 3" xfId="37033"/>
    <cellStyle name="Calc cel 2 6 3 6 3" xfId="26173"/>
    <cellStyle name="Calc cel 2 6 3 6 4" xfId="37648"/>
    <cellStyle name="Calc cel 2 6 3 6 5" xfId="45579"/>
    <cellStyle name="Calc cel 2 6 3 7" xfId="7300"/>
    <cellStyle name="Calc cel 2 6 3 7 2" xfId="26752"/>
    <cellStyle name="Calc cel 2 6 3 7 3" xfId="37553"/>
    <cellStyle name="Calc cel 2 6 3 7 4" xfId="46158"/>
    <cellStyle name="Calc cel 2 6 3 8" xfId="14019"/>
    <cellStyle name="Calc cel 2 6 3 8 2" xfId="32346"/>
    <cellStyle name="Calc cel 2 6 3 8 3" xfId="27468"/>
    <cellStyle name="Calc cel 2 6 3 8 4" xfId="46750"/>
    <cellStyle name="Calc cel 2 6 3 9" xfId="14264"/>
    <cellStyle name="Calc cel 2 6 3 9 2" xfId="32591"/>
    <cellStyle name="Calc cel 2 6 3 9 3" xfId="37293"/>
    <cellStyle name="Calc cel 2 6 3 9 4" xfId="46995"/>
    <cellStyle name="Calc cel 2 6 4" xfId="2326"/>
    <cellStyle name="Calc cel 2 6 4 10" xfId="28926"/>
    <cellStyle name="Calc cel 2 6 4 11" xfId="41734"/>
    <cellStyle name="Calc cel 2 6 4 12" xfId="42509"/>
    <cellStyle name="Calc cel 2 6 4 13" xfId="43645"/>
    <cellStyle name="Calc cel 2 6 4 2" xfId="5805"/>
    <cellStyle name="Calc cel 2 6 4 2 2" xfId="12212"/>
    <cellStyle name="Calc cel 2 6 4 2 2 2" xfId="30539"/>
    <cellStyle name="Calc cel 2 6 4 2 2 3" xfId="35991"/>
    <cellStyle name="Calc cel 2 6 4 2 3" xfId="25257"/>
    <cellStyle name="Calc cel 2 6 4 2 4" xfId="29514"/>
    <cellStyle name="Calc cel 2 6 4 2 5" xfId="44664"/>
    <cellStyle name="Calc cel 2 6 4 3" xfId="6877"/>
    <cellStyle name="Calc cel 2 6 4 3 2" xfId="13164"/>
    <cellStyle name="Calc cel 2 6 4 3 2 2" xfId="31491"/>
    <cellStyle name="Calc cel 2 6 4 3 2 3" xfId="35593"/>
    <cellStyle name="Calc cel 2 6 4 3 3" xfId="26329"/>
    <cellStyle name="Calc cel 2 6 4 3 4" xfId="3595"/>
    <cellStyle name="Calc cel 2 6 4 3 5" xfId="45735"/>
    <cellStyle name="Calc cel 2 6 4 4" xfId="8803"/>
    <cellStyle name="Calc cel 2 6 4 4 2" xfId="27849"/>
    <cellStyle name="Calc cel 2 6 4 4 3" xfId="35283"/>
    <cellStyle name="Calc cel 2 6 4 4 4" xfId="47400"/>
    <cellStyle name="Calc cel 2 6 4 5" xfId="14827"/>
    <cellStyle name="Calc cel 2 6 4 5 2" xfId="33154"/>
    <cellStyle name="Calc cel 2 6 4 5 3" xfId="39982"/>
    <cellStyle name="Calc cel 2 6 4 5 4" xfId="48155"/>
    <cellStyle name="Calc cel 2 6 4 6" xfId="15521"/>
    <cellStyle name="Calc cel 2 6 4 6 2" xfId="33848"/>
    <cellStyle name="Calc cel 2 6 4 6 3" xfId="40676"/>
    <cellStyle name="Calc cel 2 6 4 6 4" xfId="48849"/>
    <cellStyle name="Calc cel 2 6 4 7" xfId="16139"/>
    <cellStyle name="Calc cel 2 6 4 7 2" xfId="34466"/>
    <cellStyle name="Calc cel 2 6 4 7 3" xfId="41294"/>
    <cellStyle name="Calc cel 2 6 4 7 4" xfId="49467"/>
    <cellStyle name="Calc cel 2 6 4 8" xfId="4786"/>
    <cellStyle name="Calc cel 2 6 4 9" xfId="24238"/>
    <cellStyle name="Calc cel 2 6 5" xfId="2440"/>
    <cellStyle name="Calc cel 2 6 5 10" xfId="38737"/>
    <cellStyle name="Calc cel 2 6 5 11" xfId="42474"/>
    <cellStyle name="Calc cel 2 6 5 12" xfId="41997"/>
    <cellStyle name="Calc cel 2 6 5 13" xfId="43759"/>
    <cellStyle name="Calc cel 2 6 5 2" xfId="3242"/>
    <cellStyle name="Calc cel 2 6 5 2 2" xfId="10289"/>
    <cellStyle name="Calc cel 2 6 5 2 2 2" xfId="29007"/>
    <cellStyle name="Calc cel 2 6 5 2 2 3" xfId="37360"/>
    <cellStyle name="Calc cel 2 6 5 2 3" xfId="2784"/>
    <cellStyle name="Calc cel 2 6 5 2 4" xfId="34877"/>
    <cellStyle name="Calc cel 2 6 5 2 5" xfId="43145"/>
    <cellStyle name="Calc cel 2 6 5 3" xfId="6991"/>
    <cellStyle name="Calc cel 2 6 5 3 2" xfId="13278"/>
    <cellStyle name="Calc cel 2 6 5 3 2 2" xfId="31605"/>
    <cellStyle name="Calc cel 2 6 5 3 2 3" xfId="38580"/>
    <cellStyle name="Calc cel 2 6 5 3 3" xfId="26443"/>
    <cellStyle name="Calc cel 2 6 5 3 4" xfId="26854"/>
    <cellStyle name="Calc cel 2 6 5 3 5" xfId="45849"/>
    <cellStyle name="Calc cel 2 6 5 4" xfId="8917"/>
    <cellStyle name="Calc cel 2 6 5 4 2" xfId="27963"/>
    <cellStyle name="Calc cel 2 6 5 4 3" xfId="28450"/>
    <cellStyle name="Calc cel 2 6 5 4 4" xfId="47514"/>
    <cellStyle name="Calc cel 2 6 5 5" xfId="14941"/>
    <cellStyle name="Calc cel 2 6 5 5 2" xfId="33268"/>
    <cellStyle name="Calc cel 2 6 5 5 3" xfId="40096"/>
    <cellStyle name="Calc cel 2 6 5 5 4" xfId="48269"/>
    <cellStyle name="Calc cel 2 6 5 6" xfId="15635"/>
    <cellStyle name="Calc cel 2 6 5 6 2" xfId="33962"/>
    <cellStyle name="Calc cel 2 6 5 6 3" xfId="40790"/>
    <cellStyle name="Calc cel 2 6 5 6 4" xfId="48963"/>
    <cellStyle name="Calc cel 2 6 5 7" xfId="16253"/>
    <cellStyle name="Calc cel 2 6 5 7 2" xfId="34580"/>
    <cellStyle name="Calc cel 2 6 5 7 3" xfId="41408"/>
    <cellStyle name="Calc cel 2 6 5 7 4" xfId="49581"/>
    <cellStyle name="Calc cel 2 6 5 8" xfId="4900"/>
    <cellStyle name="Calc cel 2 6 5 9" xfId="24352"/>
    <cellStyle name="Calc cel 2 6 6" xfId="3272"/>
    <cellStyle name="Calc cel 2 6 6 2" xfId="10314"/>
    <cellStyle name="Calc cel 2 6 6 2 2" xfId="29032"/>
    <cellStyle name="Calc cel 2 6 6 2 3" xfId="37151"/>
    <cellStyle name="Calc cel 2 6 6 3" xfId="4151"/>
    <cellStyle name="Calc cel 2 6 6 4" xfId="2747"/>
    <cellStyle name="Calc cel 2 6 6 5" xfId="43173"/>
    <cellStyle name="Calc cel 2 6 7" xfId="6302"/>
    <cellStyle name="Calc cel 2 6 7 2" xfId="12667"/>
    <cellStyle name="Calc cel 2 6 7 2 2" xfId="30994"/>
    <cellStyle name="Calc cel 2 6 7 2 3" xfId="35688"/>
    <cellStyle name="Calc cel 2 6 7 3" xfId="25754"/>
    <cellStyle name="Calc cel 2 6 7 4" xfId="29587"/>
    <cellStyle name="Calc cel 2 6 7 5" xfId="45161"/>
    <cellStyle name="Calc cel 2 6 8" xfId="6286"/>
    <cellStyle name="Calc cel 2 6 8 2" xfId="12652"/>
    <cellStyle name="Calc cel 2 6 8 2 2" xfId="30979"/>
    <cellStyle name="Calc cel 2 6 8 2 3" xfId="38873"/>
    <cellStyle name="Calc cel 2 6 8 3" xfId="25738"/>
    <cellStyle name="Calc cel 2 6 8 4" xfId="37428"/>
    <cellStyle name="Calc cel 2 6 8 5" xfId="45145"/>
    <cellStyle name="Calc cel 2 6 9" xfId="6624"/>
    <cellStyle name="Calc cel 2 6 9 2" xfId="26076"/>
    <cellStyle name="Calc cel 2 6 9 3" xfId="4377"/>
    <cellStyle name="Calc cel 2 6 9 4" xfId="45482"/>
    <cellStyle name="Calc cel 3" xfId="248"/>
    <cellStyle name="Calc cel 3 2" xfId="478"/>
    <cellStyle name="Calc cel 3 2 10" xfId="6152"/>
    <cellStyle name="Calc cel 3 2 10 2" xfId="25604"/>
    <cellStyle name="Calc cel 3 2 10 3" xfId="38123"/>
    <cellStyle name="Calc cel 3 2 10 4" xfId="45011"/>
    <cellStyle name="Calc cel 3 2 11" xfId="13619"/>
    <cellStyle name="Calc cel 3 2 11 2" xfId="31946"/>
    <cellStyle name="Calc cel 3 2 11 3" xfId="28820"/>
    <cellStyle name="Calc cel 3 2 11 4" xfId="46259"/>
    <cellStyle name="Calc cel 3 2 12" xfId="13707"/>
    <cellStyle name="Calc cel 3 2 12 2" xfId="32034"/>
    <cellStyle name="Calc cel 3 2 12 3" xfId="36303"/>
    <cellStyle name="Calc cel 3 2 12 4" xfId="46347"/>
    <cellStyle name="Calc cel 3 2 13" xfId="14177"/>
    <cellStyle name="Calc cel 3 2 13 2" xfId="32504"/>
    <cellStyle name="Calc cel 3 2 13 3" xfId="35819"/>
    <cellStyle name="Calc cel 3 2 13 4" xfId="46908"/>
    <cellStyle name="Calc cel 3 2 14" xfId="14308"/>
    <cellStyle name="Calc cel 3 2 14 2" xfId="32635"/>
    <cellStyle name="Calc cel 3 2 14 3" xfId="39463"/>
    <cellStyle name="Calc cel 3 2 14 4" xfId="47043"/>
    <cellStyle name="Calc cel 3 2 15" xfId="2958"/>
    <cellStyle name="Calc cel 3 2 16" xfId="3027"/>
    <cellStyle name="Calc cel 3 2 17" xfId="39268"/>
    <cellStyle name="Calc cel 3 2 18" xfId="42293"/>
    <cellStyle name="Calc cel 3 2 19" xfId="41905"/>
    <cellStyle name="Calc cel 3 2 2" xfId="777"/>
    <cellStyle name="Calc cel 3 2 2 10" xfId="13826"/>
    <cellStyle name="Calc cel 3 2 2 10 2" xfId="32153"/>
    <cellStyle name="Calc cel 3 2 2 10 3" xfId="4523"/>
    <cellStyle name="Calc cel 3 2 2 10 4" xfId="46545"/>
    <cellStyle name="Calc cel 3 2 2 11" xfId="14056"/>
    <cellStyle name="Calc cel 3 2 2 11 2" xfId="32383"/>
    <cellStyle name="Calc cel 3 2 2 11 3" xfId="37887"/>
    <cellStyle name="Calc cel 3 2 2 11 4" xfId="46787"/>
    <cellStyle name="Calc cel 3 2 2 12" xfId="13898"/>
    <cellStyle name="Calc cel 3 2 2 12 2" xfId="32225"/>
    <cellStyle name="Calc cel 3 2 2 12 3" xfId="39080"/>
    <cellStyle name="Calc cel 3 2 2 12 4" xfId="46623"/>
    <cellStyle name="Calc cel 3 2 2 13" xfId="3126"/>
    <cellStyle name="Calc cel 3 2 2 14" xfId="4042"/>
    <cellStyle name="Calc cel 3 2 2 15" xfId="29805"/>
    <cellStyle name="Calc cel 3 2 2 16" xfId="41746"/>
    <cellStyle name="Calc cel 3 2 2 17" xfId="36078"/>
    <cellStyle name="Calc cel 3 2 2 18" xfId="42909"/>
    <cellStyle name="Calc cel 3 2 2 2" xfId="1967"/>
    <cellStyle name="Calc cel 3 2 2 2 10" xfId="4454"/>
    <cellStyle name="Calc cel 3 2 2 2 11" xfId="23949"/>
    <cellStyle name="Calc cel 3 2 2 2 12" xfId="29137"/>
    <cellStyle name="Calc cel 3 2 2 2 13" xfId="36629"/>
    <cellStyle name="Calc cel 3 2 2 2 14" xfId="42076"/>
    <cellStyle name="Calc cel 3 2 2 2 15" xfId="43468"/>
    <cellStyle name="Calc cel 3 2 2 2 2" xfId="2322"/>
    <cellStyle name="Calc cel 3 2 2 2 2 10" xfId="38782"/>
    <cellStyle name="Calc cel 3 2 2 2 2 11" xfId="42446"/>
    <cellStyle name="Calc cel 3 2 2 2 2 12" xfId="36540"/>
    <cellStyle name="Calc cel 3 2 2 2 2 13" xfId="43641"/>
    <cellStyle name="Calc cel 3 2 2 2 2 2" xfId="5686"/>
    <cellStyle name="Calc cel 3 2 2 2 2 2 2" xfId="12106"/>
    <cellStyle name="Calc cel 3 2 2 2 2 2 2 2" xfId="30433"/>
    <cellStyle name="Calc cel 3 2 2 2 2 2 2 3" xfId="38476"/>
    <cellStyle name="Calc cel 3 2 2 2 2 2 3" xfId="25138"/>
    <cellStyle name="Calc cel 3 2 2 2 2 2 4" xfId="27282"/>
    <cellStyle name="Calc cel 3 2 2 2 2 2 5" xfId="44545"/>
    <cellStyle name="Calc cel 3 2 2 2 2 3" xfId="6873"/>
    <cellStyle name="Calc cel 3 2 2 2 2 3 2" xfId="13160"/>
    <cellStyle name="Calc cel 3 2 2 2 2 3 2 2" xfId="31487"/>
    <cellStyle name="Calc cel 3 2 2 2 2 3 2 3" xfId="38630"/>
    <cellStyle name="Calc cel 3 2 2 2 2 3 3" xfId="26325"/>
    <cellStyle name="Calc cel 3 2 2 2 2 3 4" xfId="36673"/>
    <cellStyle name="Calc cel 3 2 2 2 2 3 5" xfId="45731"/>
    <cellStyle name="Calc cel 3 2 2 2 2 4" xfId="8799"/>
    <cellStyle name="Calc cel 3 2 2 2 2 4 2" xfId="27845"/>
    <cellStyle name="Calc cel 3 2 2 2 2 4 3" xfId="36167"/>
    <cellStyle name="Calc cel 3 2 2 2 2 4 4" xfId="47396"/>
    <cellStyle name="Calc cel 3 2 2 2 2 5" xfId="14823"/>
    <cellStyle name="Calc cel 3 2 2 2 2 5 2" xfId="33150"/>
    <cellStyle name="Calc cel 3 2 2 2 2 5 3" xfId="39978"/>
    <cellStyle name="Calc cel 3 2 2 2 2 5 4" xfId="48151"/>
    <cellStyle name="Calc cel 3 2 2 2 2 6" xfId="15517"/>
    <cellStyle name="Calc cel 3 2 2 2 2 6 2" xfId="33844"/>
    <cellStyle name="Calc cel 3 2 2 2 2 6 3" xfId="40672"/>
    <cellStyle name="Calc cel 3 2 2 2 2 6 4" xfId="48845"/>
    <cellStyle name="Calc cel 3 2 2 2 2 7" xfId="16135"/>
    <cellStyle name="Calc cel 3 2 2 2 2 7 2" xfId="34462"/>
    <cellStyle name="Calc cel 3 2 2 2 2 7 3" xfId="41290"/>
    <cellStyle name="Calc cel 3 2 2 2 2 7 4" xfId="49463"/>
    <cellStyle name="Calc cel 3 2 2 2 2 8" xfId="4782"/>
    <cellStyle name="Calc cel 3 2 2 2 2 9" xfId="24234"/>
    <cellStyle name="Calc cel 3 2 2 2 3" xfId="2686"/>
    <cellStyle name="Calc cel 3 2 2 2 3 10" xfId="38773"/>
    <cellStyle name="Calc cel 3 2 2 2 3 11" xfId="42644"/>
    <cellStyle name="Calc cel 3 2 2 2 3 12" xfId="42230"/>
    <cellStyle name="Calc cel 3 2 2 2 3 13" xfId="44005"/>
    <cellStyle name="Calc cel 3 2 2 2 3 2" xfId="5476"/>
    <cellStyle name="Calc cel 3 2 2 2 3 2 2" xfId="11911"/>
    <cellStyle name="Calc cel 3 2 2 2 3 2 2 2" xfId="30238"/>
    <cellStyle name="Calc cel 3 2 2 2 3 2 2 3" xfId="36743"/>
    <cellStyle name="Calc cel 3 2 2 2 3 2 3" xfId="24928"/>
    <cellStyle name="Calc cel 3 2 2 2 3 2 4" xfId="28488"/>
    <cellStyle name="Calc cel 3 2 2 2 3 2 5" xfId="44335"/>
    <cellStyle name="Calc cel 3 2 2 2 3 3" xfId="7237"/>
    <cellStyle name="Calc cel 3 2 2 2 3 3 2" xfId="13524"/>
    <cellStyle name="Calc cel 3 2 2 2 3 3 2 2" xfId="31851"/>
    <cellStyle name="Calc cel 3 2 2 2 3 3 2 3" xfId="38618"/>
    <cellStyle name="Calc cel 3 2 2 2 3 3 3" xfId="26689"/>
    <cellStyle name="Calc cel 3 2 2 2 3 3 4" xfId="4540"/>
    <cellStyle name="Calc cel 3 2 2 2 3 3 5" xfId="46095"/>
    <cellStyle name="Calc cel 3 2 2 2 3 4" xfId="9163"/>
    <cellStyle name="Calc cel 3 2 2 2 3 4 2" xfId="28209"/>
    <cellStyle name="Calc cel 3 2 2 2 3 4 3" xfId="37916"/>
    <cellStyle name="Calc cel 3 2 2 2 3 4 4" xfId="47760"/>
    <cellStyle name="Calc cel 3 2 2 2 3 5" xfId="15187"/>
    <cellStyle name="Calc cel 3 2 2 2 3 5 2" xfId="33514"/>
    <cellStyle name="Calc cel 3 2 2 2 3 5 3" xfId="40342"/>
    <cellStyle name="Calc cel 3 2 2 2 3 5 4" xfId="48515"/>
    <cellStyle name="Calc cel 3 2 2 2 3 6" xfId="15881"/>
    <cellStyle name="Calc cel 3 2 2 2 3 6 2" xfId="34208"/>
    <cellStyle name="Calc cel 3 2 2 2 3 6 3" xfId="41036"/>
    <cellStyle name="Calc cel 3 2 2 2 3 6 4" xfId="49209"/>
    <cellStyle name="Calc cel 3 2 2 2 3 7" xfId="16499"/>
    <cellStyle name="Calc cel 3 2 2 2 3 7 2" xfId="34826"/>
    <cellStyle name="Calc cel 3 2 2 2 3 7 3" xfId="41654"/>
    <cellStyle name="Calc cel 3 2 2 2 3 7 4" xfId="49827"/>
    <cellStyle name="Calc cel 3 2 2 2 3 8" xfId="5146"/>
    <cellStyle name="Calc cel 3 2 2 2 3 9" xfId="24598"/>
    <cellStyle name="Calc cel 3 2 2 2 4" xfId="5822"/>
    <cellStyle name="Calc cel 3 2 2 2 4 2" xfId="12228"/>
    <cellStyle name="Calc cel 3 2 2 2 4 2 2" xfId="30555"/>
    <cellStyle name="Calc cel 3 2 2 2 4 2 3" xfId="27521"/>
    <cellStyle name="Calc cel 3 2 2 2 4 3" xfId="25274"/>
    <cellStyle name="Calc cel 3 2 2 2 4 4" xfId="28888"/>
    <cellStyle name="Calc cel 3 2 2 2 4 5" xfId="44681"/>
    <cellStyle name="Calc cel 3 2 2 2 5" xfId="6634"/>
    <cellStyle name="Calc cel 3 2 2 2 5 2" xfId="12948"/>
    <cellStyle name="Calc cel 3 2 2 2 5 2 2" xfId="31275"/>
    <cellStyle name="Calc cel 3 2 2 2 5 2 3" xfId="39362"/>
    <cellStyle name="Calc cel 3 2 2 2 5 3" xfId="26086"/>
    <cellStyle name="Calc cel 3 2 2 2 5 4" xfId="4632"/>
    <cellStyle name="Calc cel 3 2 2 2 5 5" xfId="45492"/>
    <cellStyle name="Calc cel 3 2 2 2 6" xfId="8444"/>
    <cellStyle name="Calc cel 3 2 2 2 6 2" xfId="27558"/>
    <cellStyle name="Calc cel 3 2 2 2 6 3" xfId="35825"/>
    <cellStyle name="Calc cel 3 2 2 2 6 4" xfId="47128"/>
    <cellStyle name="Calc cel 3 2 2 2 7" xfId="14575"/>
    <cellStyle name="Calc cel 3 2 2 2 7 2" xfId="32902"/>
    <cellStyle name="Calc cel 3 2 2 2 7 3" xfId="39730"/>
    <cellStyle name="Calc cel 3 2 2 2 7 4" xfId="47903"/>
    <cellStyle name="Calc cel 3 2 2 2 8" xfId="15303"/>
    <cellStyle name="Calc cel 3 2 2 2 8 2" xfId="33630"/>
    <cellStyle name="Calc cel 3 2 2 2 8 3" xfId="40458"/>
    <cellStyle name="Calc cel 3 2 2 2 8 4" xfId="48631"/>
    <cellStyle name="Calc cel 3 2 2 2 9" xfId="15962"/>
    <cellStyle name="Calc cel 3 2 2 2 9 2" xfId="34289"/>
    <cellStyle name="Calc cel 3 2 2 2 9 3" xfId="41117"/>
    <cellStyle name="Calc cel 3 2 2 2 9 4" xfId="49290"/>
    <cellStyle name="Calc cel 3 2 2 3" xfId="2575"/>
    <cellStyle name="Calc cel 3 2 2 3 10" xfId="4625"/>
    <cellStyle name="Calc cel 3 2 2 3 11" xfId="42013"/>
    <cellStyle name="Calc cel 3 2 2 3 12" xfId="42283"/>
    <cellStyle name="Calc cel 3 2 2 3 13" xfId="43894"/>
    <cellStyle name="Calc cel 3 2 2 3 2" xfId="5713"/>
    <cellStyle name="Calc cel 3 2 2 3 2 2" xfId="12131"/>
    <cellStyle name="Calc cel 3 2 2 3 2 2 2" xfId="30458"/>
    <cellStyle name="Calc cel 3 2 2 3 2 2 3" xfId="29967"/>
    <cellStyle name="Calc cel 3 2 2 3 2 3" xfId="25165"/>
    <cellStyle name="Calc cel 3 2 2 3 2 4" xfId="36784"/>
    <cellStyle name="Calc cel 3 2 2 3 2 5" xfId="44572"/>
    <cellStyle name="Calc cel 3 2 2 3 3" xfId="7126"/>
    <cellStyle name="Calc cel 3 2 2 3 3 2" xfId="13413"/>
    <cellStyle name="Calc cel 3 2 2 3 3 2 2" xfId="31740"/>
    <cellStyle name="Calc cel 3 2 2 3 3 2 3" xfId="3105"/>
    <cellStyle name="Calc cel 3 2 2 3 3 3" xfId="26578"/>
    <cellStyle name="Calc cel 3 2 2 3 3 4" xfId="28496"/>
    <cellStyle name="Calc cel 3 2 2 3 3 5" xfId="45984"/>
    <cellStyle name="Calc cel 3 2 2 3 4" xfId="9052"/>
    <cellStyle name="Calc cel 3 2 2 3 4 2" xfId="28098"/>
    <cellStyle name="Calc cel 3 2 2 3 4 3" xfId="29635"/>
    <cellStyle name="Calc cel 3 2 2 3 4 4" xfId="47649"/>
    <cellStyle name="Calc cel 3 2 2 3 5" xfId="15076"/>
    <cellStyle name="Calc cel 3 2 2 3 5 2" xfId="33403"/>
    <cellStyle name="Calc cel 3 2 2 3 5 3" xfId="40231"/>
    <cellStyle name="Calc cel 3 2 2 3 5 4" xfId="48404"/>
    <cellStyle name="Calc cel 3 2 2 3 6" xfId="15770"/>
    <cellStyle name="Calc cel 3 2 2 3 6 2" xfId="34097"/>
    <cellStyle name="Calc cel 3 2 2 3 6 3" xfId="40925"/>
    <cellStyle name="Calc cel 3 2 2 3 6 4" xfId="49098"/>
    <cellStyle name="Calc cel 3 2 2 3 7" xfId="16388"/>
    <cellStyle name="Calc cel 3 2 2 3 7 2" xfId="34715"/>
    <cellStyle name="Calc cel 3 2 2 3 7 3" xfId="41543"/>
    <cellStyle name="Calc cel 3 2 2 3 7 4" xfId="49716"/>
    <cellStyle name="Calc cel 3 2 2 3 8" xfId="5035"/>
    <cellStyle name="Calc cel 3 2 2 3 9" xfId="24487"/>
    <cellStyle name="Calc cel 3 2 2 4" xfId="2648"/>
    <cellStyle name="Calc cel 3 2 2 4 10" xfId="35524"/>
    <cellStyle name="Calc cel 3 2 2 4 11" xfId="42512"/>
    <cellStyle name="Calc cel 3 2 2 4 12" xfId="42164"/>
    <cellStyle name="Calc cel 3 2 2 4 13" xfId="43967"/>
    <cellStyle name="Calc cel 3 2 2 4 2" xfId="3238"/>
    <cellStyle name="Calc cel 3 2 2 4 2 2" xfId="10286"/>
    <cellStyle name="Calc cel 3 2 2 4 2 2 2" xfId="29004"/>
    <cellStyle name="Calc cel 3 2 2 4 2 2 3" xfId="23579"/>
    <cellStyle name="Calc cel 3 2 2 4 2 3" xfId="2788"/>
    <cellStyle name="Calc cel 3 2 2 4 2 4" xfId="35638"/>
    <cellStyle name="Calc cel 3 2 2 4 2 5" xfId="43141"/>
    <cellStyle name="Calc cel 3 2 2 4 3" xfId="7199"/>
    <cellStyle name="Calc cel 3 2 2 4 3 2" xfId="13486"/>
    <cellStyle name="Calc cel 3 2 2 4 3 2 2" xfId="31813"/>
    <cellStyle name="Calc cel 3 2 2 4 3 2 3" xfId="35989"/>
    <cellStyle name="Calc cel 3 2 2 4 3 3" xfId="26651"/>
    <cellStyle name="Calc cel 3 2 2 4 3 4" xfId="29612"/>
    <cellStyle name="Calc cel 3 2 2 4 3 5" xfId="46057"/>
    <cellStyle name="Calc cel 3 2 2 4 4" xfId="9125"/>
    <cellStyle name="Calc cel 3 2 2 4 4 2" xfId="28171"/>
    <cellStyle name="Calc cel 3 2 2 4 4 3" xfId="37216"/>
    <cellStyle name="Calc cel 3 2 2 4 4 4" xfId="47722"/>
    <cellStyle name="Calc cel 3 2 2 4 5" xfId="15149"/>
    <cellStyle name="Calc cel 3 2 2 4 5 2" xfId="33476"/>
    <cellStyle name="Calc cel 3 2 2 4 5 3" xfId="40304"/>
    <cellStyle name="Calc cel 3 2 2 4 5 4" xfId="48477"/>
    <cellStyle name="Calc cel 3 2 2 4 6" xfId="15843"/>
    <cellStyle name="Calc cel 3 2 2 4 6 2" xfId="34170"/>
    <cellStyle name="Calc cel 3 2 2 4 6 3" xfId="40998"/>
    <cellStyle name="Calc cel 3 2 2 4 6 4" xfId="49171"/>
    <cellStyle name="Calc cel 3 2 2 4 7" xfId="16461"/>
    <cellStyle name="Calc cel 3 2 2 4 7 2" xfId="34788"/>
    <cellStyle name="Calc cel 3 2 2 4 7 3" xfId="41616"/>
    <cellStyle name="Calc cel 3 2 2 4 7 4" xfId="49789"/>
    <cellStyle name="Calc cel 3 2 2 4 8" xfId="5108"/>
    <cellStyle name="Calc cel 3 2 2 4 9" xfId="24560"/>
    <cellStyle name="Calc cel 3 2 2 5" xfId="3379"/>
    <cellStyle name="Calc cel 3 2 2 5 2" xfId="10415"/>
    <cellStyle name="Calc cel 3 2 2 5 2 2" xfId="29126"/>
    <cellStyle name="Calc cel 3 2 2 5 2 3" xfId="38504"/>
    <cellStyle name="Calc cel 3 2 2 5 3" xfId="3036"/>
    <cellStyle name="Calc cel 3 2 2 5 4" xfId="2906"/>
    <cellStyle name="Calc cel 3 2 2 5 5" xfId="43262"/>
    <cellStyle name="Calc cel 3 2 2 6" xfId="3336"/>
    <cellStyle name="Calc cel 3 2 2 6 2" xfId="10375"/>
    <cellStyle name="Calc cel 3 2 2 6 2 2" xfId="29093"/>
    <cellStyle name="Calc cel 3 2 2 6 2 3" xfId="27444"/>
    <cellStyle name="Calc cel 3 2 2 6 3" xfId="4385"/>
    <cellStyle name="Calc cel 3 2 2 6 4" xfId="2877"/>
    <cellStyle name="Calc cel 3 2 2 6 5" xfId="43237"/>
    <cellStyle name="Calc cel 3 2 2 7" xfId="6588"/>
    <cellStyle name="Calc cel 3 2 2 7 2" xfId="12911"/>
    <cellStyle name="Calc cel 3 2 2 7 2 2" xfId="31238"/>
    <cellStyle name="Calc cel 3 2 2 7 2 3" xfId="38837"/>
    <cellStyle name="Calc cel 3 2 2 7 3" xfId="26040"/>
    <cellStyle name="Calc cel 3 2 2 7 4" xfId="28826"/>
    <cellStyle name="Calc cel 3 2 2 7 5" xfId="45446"/>
    <cellStyle name="Calc cel 3 2 2 8" xfId="5723"/>
    <cellStyle name="Calc cel 3 2 2 8 2" xfId="25175"/>
    <cellStyle name="Calc cel 3 2 2 8 3" xfId="37178"/>
    <cellStyle name="Calc cel 3 2 2 8 4" xfId="44582"/>
    <cellStyle name="Calc cel 3 2 2 9" xfId="13676"/>
    <cellStyle name="Calc cel 3 2 2 9 2" xfId="32003"/>
    <cellStyle name="Calc cel 3 2 2 9 3" xfId="29425"/>
    <cellStyle name="Calc cel 3 2 2 9 4" xfId="46316"/>
    <cellStyle name="Calc cel 3 2 20" xfId="42790"/>
    <cellStyle name="Calc cel 3 2 3" xfId="1301"/>
    <cellStyle name="Calc cel 3 2 3 10" xfId="14503"/>
    <cellStyle name="Calc cel 3 2 3 10 2" xfId="32830"/>
    <cellStyle name="Calc cel 3 2 3 10 3" xfId="39658"/>
    <cellStyle name="Calc cel 3 2 3 10 4" xfId="47831"/>
    <cellStyle name="Calc cel 3 2 3 11" xfId="15248"/>
    <cellStyle name="Calc cel 3 2 3 11 2" xfId="33575"/>
    <cellStyle name="Calc cel 3 2 3 11 3" xfId="40403"/>
    <cellStyle name="Calc cel 3 2 3 11 4" xfId="48576"/>
    <cellStyle name="Calc cel 3 2 3 12" xfId="3905"/>
    <cellStyle name="Calc cel 3 2 3 13" xfId="3704"/>
    <cellStyle name="Calc cel 3 2 3 14" xfId="35053"/>
    <cellStyle name="Calc cel 3 2 3 15" xfId="35199"/>
    <cellStyle name="Calc cel 3 2 3 16" xfId="37050"/>
    <cellStyle name="Calc cel 3 2 3 17" xfId="42974"/>
    <cellStyle name="Calc cel 3 2 3 2" xfId="939"/>
    <cellStyle name="Calc cel 3 2 3 2 10" xfId="35183"/>
    <cellStyle name="Calc cel 3 2 3 2 11" xfId="39342"/>
    <cellStyle name="Calc cel 3 2 3 2 12" xfId="42649"/>
    <cellStyle name="Calc cel 3 2 3 2 13" xfId="43323"/>
    <cellStyle name="Calc cel 3 2 3 2 2" xfId="6156"/>
    <cellStyle name="Calc cel 3 2 3 2 2 2" xfId="12531"/>
    <cellStyle name="Calc cel 3 2 3 2 2 2 2" xfId="30858"/>
    <cellStyle name="Calc cel 3 2 3 2 2 2 3" xfId="35737"/>
    <cellStyle name="Calc cel 3 2 3 2 2 3" xfId="25608"/>
    <cellStyle name="Calc cel 3 2 3 2 2 4" xfId="35097"/>
    <cellStyle name="Calc cel 3 2 3 2 2 5" xfId="45015"/>
    <cellStyle name="Calc cel 3 2 3 2 3" xfId="6031"/>
    <cellStyle name="Calc cel 3 2 3 2 3 2" xfId="12418"/>
    <cellStyle name="Calc cel 3 2 3 2 3 2 2" xfId="30745"/>
    <cellStyle name="Calc cel 3 2 3 2 3 2 3" xfId="37812"/>
    <cellStyle name="Calc cel 3 2 3 2 3 3" xfId="25483"/>
    <cellStyle name="Calc cel 3 2 3 2 3 4" xfId="35938"/>
    <cellStyle name="Calc cel 3 2 3 2 3 5" xfId="44890"/>
    <cellStyle name="Calc cel 3 2 3 2 4" xfId="7567"/>
    <cellStyle name="Calc cel 3 2 3 2 4 2" xfId="26950"/>
    <cellStyle name="Calc cel 3 2 3 2 4 3" xfId="35461"/>
    <cellStyle name="Calc cel 3 2 3 2 4 4" xfId="46448"/>
    <cellStyle name="Calc cel 3 2 3 2 5" xfId="14069"/>
    <cellStyle name="Calc cel 3 2 3 2 5 2" xfId="32396"/>
    <cellStyle name="Calc cel 3 2 3 2 5 3" xfId="27147"/>
    <cellStyle name="Calc cel 3 2 3 2 5 4" xfId="46800"/>
    <cellStyle name="Calc cel 3 2 3 2 6" xfId="13701"/>
    <cellStyle name="Calc cel 3 2 3 2 6 2" xfId="32028"/>
    <cellStyle name="Calc cel 3 2 3 2 6 3" xfId="29311"/>
    <cellStyle name="Calc cel 3 2 3 2 6 4" xfId="46341"/>
    <cellStyle name="Calc cel 3 2 3 2 7" xfId="14392"/>
    <cellStyle name="Calc cel 3 2 3 2 7 2" xfId="32719"/>
    <cellStyle name="Calc cel 3 2 3 2 7 3" xfId="39547"/>
    <cellStyle name="Calc cel 3 2 3 2 7 4" xfId="47183"/>
    <cellStyle name="Calc cel 3 2 3 2 8" xfId="3604"/>
    <cellStyle name="Calc cel 3 2 3 2 9" xfId="4543"/>
    <cellStyle name="Calc cel 3 2 3 3" xfId="1079"/>
    <cellStyle name="Calc cel 3 2 3 3 10" xfId="37431"/>
    <cellStyle name="Calc cel 3 2 3 3 11" xfId="38524"/>
    <cellStyle name="Calc cel 3 2 3 3 12" xfId="27312"/>
    <cellStyle name="Calc cel 3 2 3 3 13" xfId="43389"/>
    <cellStyle name="Calc cel 3 2 3 3 2" xfId="6394"/>
    <cellStyle name="Calc cel 3 2 3 3 2 2" xfId="12750"/>
    <cellStyle name="Calc cel 3 2 3 3 2 2 2" xfId="31077"/>
    <cellStyle name="Calc cel 3 2 3 3 2 2 3" xfId="39166"/>
    <cellStyle name="Calc cel 3 2 3 3 2 3" xfId="25846"/>
    <cellStyle name="Calc cel 3 2 3 3 2 4" xfId="4561"/>
    <cellStyle name="Calc cel 3 2 3 3 2 5" xfId="45253"/>
    <cellStyle name="Calc cel 3 2 3 3 3" xfId="6397"/>
    <cellStyle name="Calc cel 3 2 3 3 3 2" xfId="12752"/>
    <cellStyle name="Calc cel 3 2 3 3 3 2 2" xfId="31079"/>
    <cellStyle name="Calc cel 3 2 3 3 3 2 3" xfId="37022"/>
    <cellStyle name="Calc cel 3 2 3 3 3 3" xfId="25849"/>
    <cellStyle name="Calc cel 3 2 3 3 3 4" xfId="29402"/>
    <cellStyle name="Calc cel 3 2 3 3 3 5" xfId="45256"/>
    <cellStyle name="Calc cel 3 2 3 3 4" xfId="7707"/>
    <cellStyle name="Calc cel 3 2 3 3 4 2" xfId="27064"/>
    <cellStyle name="Calc cel 3 2 3 3 4 3" xfId="38553"/>
    <cellStyle name="Calc cel 3 2 3 3 4 4" xfId="46553"/>
    <cellStyle name="Calc cel 3 2 3 3 5" xfId="14219"/>
    <cellStyle name="Calc cel 3 2 3 3 5 2" xfId="32546"/>
    <cellStyle name="Calc cel 3 2 3 3 5 3" xfId="38590"/>
    <cellStyle name="Calc cel 3 2 3 3 5 4" xfId="46950"/>
    <cellStyle name="Calc cel 3 2 3 3 6" xfId="14296"/>
    <cellStyle name="Calc cel 3 2 3 3 6 2" xfId="32623"/>
    <cellStyle name="Calc cel 3 2 3 3 6 3" xfId="39451"/>
    <cellStyle name="Calc cel 3 2 3 3 6 4" xfId="47031"/>
    <cellStyle name="Calc cel 3 2 3 3 7" xfId="14495"/>
    <cellStyle name="Calc cel 3 2 3 3 7 2" xfId="32822"/>
    <cellStyle name="Calc cel 3 2 3 3 7 3" xfId="39650"/>
    <cellStyle name="Calc cel 3 2 3 3 7 4" xfId="47823"/>
    <cellStyle name="Calc cel 3 2 3 3 8" xfId="3730"/>
    <cellStyle name="Calc cel 3 2 3 3 9" xfId="3737"/>
    <cellStyle name="Calc cel 3 2 3 4" xfId="3329"/>
    <cellStyle name="Calc cel 3 2 3 4 2" xfId="10369"/>
    <cellStyle name="Calc cel 3 2 3 4 2 2" xfId="29087"/>
    <cellStyle name="Calc cel 3 2 3 4 2 3" xfId="28423"/>
    <cellStyle name="Calc cel 3 2 3 4 3" xfId="3817"/>
    <cellStyle name="Calc cel 3 2 3 4 4" xfId="3583"/>
    <cellStyle name="Calc cel 3 2 3 4 5" xfId="43230"/>
    <cellStyle name="Calc cel 3 2 3 5" xfId="5707"/>
    <cellStyle name="Calc cel 3 2 3 5 2" xfId="12125"/>
    <cellStyle name="Calc cel 3 2 3 5 2 2" xfId="30452"/>
    <cellStyle name="Calc cel 3 2 3 5 2 3" xfId="36903"/>
    <cellStyle name="Calc cel 3 2 3 5 3" xfId="25159"/>
    <cellStyle name="Calc cel 3 2 3 5 4" xfId="38016"/>
    <cellStyle name="Calc cel 3 2 3 5 5" xfId="44566"/>
    <cellStyle name="Calc cel 3 2 3 6" xfId="6553"/>
    <cellStyle name="Calc cel 3 2 3 6 2" xfId="12887"/>
    <cellStyle name="Calc cel 3 2 3 6 2 2" xfId="31214"/>
    <cellStyle name="Calc cel 3 2 3 6 2 3" xfId="38619"/>
    <cellStyle name="Calc cel 3 2 3 6 3" xfId="26005"/>
    <cellStyle name="Calc cel 3 2 3 6 4" xfId="37220"/>
    <cellStyle name="Calc cel 3 2 3 6 5" xfId="45411"/>
    <cellStyle name="Calc cel 3 2 3 7" xfId="5547"/>
    <cellStyle name="Calc cel 3 2 3 7 2" xfId="24999"/>
    <cellStyle name="Calc cel 3 2 3 7 3" xfId="36947"/>
    <cellStyle name="Calc cel 3 2 3 7 4" xfId="44406"/>
    <cellStyle name="Calc cel 3 2 3 8" xfId="13974"/>
    <cellStyle name="Calc cel 3 2 3 8 2" xfId="32301"/>
    <cellStyle name="Calc cel 3 2 3 8 3" xfId="37558"/>
    <cellStyle name="Calc cel 3 2 3 8 4" xfId="46705"/>
    <cellStyle name="Calc cel 3 2 3 9" xfId="14311"/>
    <cellStyle name="Calc cel 3 2 3 9 2" xfId="32638"/>
    <cellStyle name="Calc cel 3 2 3 9 3" xfId="39466"/>
    <cellStyle name="Calc cel 3 2 3 9 4" xfId="47046"/>
    <cellStyle name="Calc cel 3 2 4" xfId="1730"/>
    <cellStyle name="Calc cel 3 2 4 10" xfId="13842"/>
    <cellStyle name="Calc cel 3 2 4 10 2" xfId="32169"/>
    <cellStyle name="Calc cel 3 2 4 10 3" xfId="36962"/>
    <cellStyle name="Calc cel 3 2 4 10 4" xfId="46562"/>
    <cellStyle name="Calc cel 3 2 4 11" xfId="14368"/>
    <cellStyle name="Calc cel 3 2 4 11 2" xfId="32695"/>
    <cellStyle name="Calc cel 3 2 4 11 3" xfId="39523"/>
    <cellStyle name="Calc cel 3 2 4 11 4" xfId="47103"/>
    <cellStyle name="Calc cel 3 2 4 12" xfId="4256"/>
    <cellStyle name="Calc cel 3 2 4 13" xfId="23767"/>
    <cellStyle name="Calc cel 3 2 4 14" xfId="37744"/>
    <cellStyle name="Calc cel 3 2 4 15" xfId="42531"/>
    <cellStyle name="Calc cel 3 2 4 16" xfId="35094"/>
    <cellStyle name="Calc cel 3 2 4 17" xfId="42855"/>
    <cellStyle name="Calc cel 3 2 4 2" xfId="2448"/>
    <cellStyle name="Calc cel 3 2 4 2 10" xfId="29190"/>
    <cellStyle name="Calc cel 3 2 4 2 11" xfId="42344"/>
    <cellStyle name="Calc cel 3 2 4 2 12" xfId="36555"/>
    <cellStyle name="Calc cel 3 2 4 2 13" xfId="43767"/>
    <cellStyle name="Calc cel 3 2 4 2 2" xfId="5410"/>
    <cellStyle name="Calc cel 3 2 4 2 2 2" xfId="11846"/>
    <cellStyle name="Calc cel 3 2 4 2 2 2 2" xfId="30173"/>
    <cellStyle name="Calc cel 3 2 4 2 2 2 3" xfId="29243"/>
    <cellStyle name="Calc cel 3 2 4 2 2 3" xfId="24862"/>
    <cellStyle name="Calc cel 3 2 4 2 2 4" xfId="38925"/>
    <cellStyle name="Calc cel 3 2 4 2 2 5" xfId="44269"/>
    <cellStyle name="Calc cel 3 2 4 2 3" xfId="6999"/>
    <cellStyle name="Calc cel 3 2 4 2 3 2" xfId="13286"/>
    <cellStyle name="Calc cel 3 2 4 2 3 2 2" xfId="31613"/>
    <cellStyle name="Calc cel 3 2 4 2 3 2 3" xfId="35953"/>
    <cellStyle name="Calc cel 3 2 4 2 3 3" xfId="26451"/>
    <cellStyle name="Calc cel 3 2 4 2 3 4" xfId="36709"/>
    <cellStyle name="Calc cel 3 2 4 2 3 5" xfId="45857"/>
    <cellStyle name="Calc cel 3 2 4 2 4" xfId="8925"/>
    <cellStyle name="Calc cel 3 2 4 2 4 2" xfId="27971"/>
    <cellStyle name="Calc cel 3 2 4 2 4 3" xfId="36248"/>
    <cellStyle name="Calc cel 3 2 4 2 4 4" xfId="47522"/>
    <cellStyle name="Calc cel 3 2 4 2 5" xfId="14949"/>
    <cellStyle name="Calc cel 3 2 4 2 5 2" xfId="33276"/>
    <cellStyle name="Calc cel 3 2 4 2 5 3" xfId="40104"/>
    <cellStyle name="Calc cel 3 2 4 2 5 4" xfId="48277"/>
    <cellStyle name="Calc cel 3 2 4 2 6" xfId="15643"/>
    <cellStyle name="Calc cel 3 2 4 2 6 2" xfId="33970"/>
    <cellStyle name="Calc cel 3 2 4 2 6 3" xfId="40798"/>
    <cellStyle name="Calc cel 3 2 4 2 6 4" xfId="48971"/>
    <cellStyle name="Calc cel 3 2 4 2 7" xfId="16261"/>
    <cellStyle name="Calc cel 3 2 4 2 7 2" xfId="34588"/>
    <cellStyle name="Calc cel 3 2 4 2 7 3" xfId="41416"/>
    <cellStyle name="Calc cel 3 2 4 2 7 4" xfId="49589"/>
    <cellStyle name="Calc cel 3 2 4 2 8" xfId="4908"/>
    <cellStyle name="Calc cel 3 2 4 2 9" xfId="24360"/>
    <cellStyle name="Calc cel 3 2 4 3" xfId="2501"/>
    <cellStyle name="Calc cel 3 2 4 3 10" xfId="36725"/>
    <cellStyle name="Calc cel 3 2 4 3 11" xfId="35690"/>
    <cellStyle name="Calc cel 3 2 4 3 12" xfId="42674"/>
    <cellStyle name="Calc cel 3 2 4 3 13" xfId="43820"/>
    <cellStyle name="Calc cel 3 2 4 3 2" xfId="5595"/>
    <cellStyle name="Calc cel 3 2 4 3 2 2" xfId="12023"/>
    <cellStyle name="Calc cel 3 2 4 3 2 2 2" xfId="30350"/>
    <cellStyle name="Calc cel 3 2 4 3 2 2 3" xfId="29781"/>
    <cellStyle name="Calc cel 3 2 4 3 2 3" xfId="25047"/>
    <cellStyle name="Calc cel 3 2 4 3 2 4" xfId="36664"/>
    <cellStyle name="Calc cel 3 2 4 3 2 5" xfId="44454"/>
    <cellStyle name="Calc cel 3 2 4 3 3" xfId="7052"/>
    <cellStyle name="Calc cel 3 2 4 3 3 2" xfId="13339"/>
    <cellStyle name="Calc cel 3 2 4 3 3 2 2" xfId="31666"/>
    <cellStyle name="Calc cel 3 2 4 3 3 2 3" xfId="38952"/>
    <cellStyle name="Calc cel 3 2 4 3 3 3" xfId="26504"/>
    <cellStyle name="Calc cel 3 2 4 3 3 4" xfId="35872"/>
    <cellStyle name="Calc cel 3 2 4 3 3 5" xfId="45910"/>
    <cellStyle name="Calc cel 3 2 4 3 4" xfId="8978"/>
    <cellStyle name="Calc cel 3 2 4 3 4 2" xfId="28024"/>
    <cellStyle name="Calc cel 3 2 4 3 4 3" xfId="39321"/>
    <cellStyle name="Calc cel 3 2 4 3 4 4" xfId="47575"/>
    <cellStyle name="Calc cel 3 2 4 3 5" xfId="15002"/>
    <cellStyle name="Calc cel 3 2 4 3 5 2" xfId="33329"/>
    <cellStyle name="Calc cel 3 2 4 3 5 3" xfId="40157"/>
    <cellStyle name="Calc cel 3 2 4 3 5 4" xfId="48330"/>
    <cellStyle name="Calc cel 3 2 4 3 6" xfId="15696"/>
    <cellStyle name="Calc cel 3 2 4 3 6 2" xfId="34023"/>
    <cellStyle name="Calc cel 3 2 4 3 6 3" xfId="40851"/>
    <cellStyle name="Calc cel 3 2 4 3 6 4" xfId="49024"/>
    <cellStyle name="Calc cel 3 2 4 3 7" xfId="16314"/>
    <cellStyle name="Calc cel 3 2 4 3 7 2" xfId="34641"/>
    <cellStyle name="Calc cel 3 2 4 3 7 3" xfId="41469"/>
    <cellStyle name="Calc cel 3 2 4 3 7 4" xfId="49642"/>
    <cellStyle name="Calc cel 3 2 4 3 8" xfId="4961"/>
    <cellStyle name="Calc cel 3 2 4 3 9" xfId="24413"/>
    <cellStyle name="Calc cel 3 2 4 4" xfId="5885"/>
    <cellStyle name="Calc cel 3 2 4 4 2" xfId="12287"/>
    <cellStyle name="Calc cel 3 2 4 4 2 2" xfId="30614"/>
    <cellStyle name="Calc cel 3 2 4 4 2 3" xfId="23804"/>
    <cellStyle name="Calc cel 3 2 4 4 3" xfId="25337"/>
    <cellStyle name="Calc cel 3 2 4 4 4" xfId="29803"/>
    <cellStyle name="Calc cel 3 2 4 4 5" xfId="44744"/>
    <cellStyle name="Calc cel 3 2 4 5" xfId="5542"/>
    <cellStyle name="Calc cel 3 2 4 5 2" xfId="11974"/>
    <cellStyle name="Calc cel 3 2 4 5 2 2" xfId="30301"/>
    <cellStyle name="Calc cel 3 2 4 5 2 3" xfId="36284"/>
    <cellStyle name="Calc cel 3 2 4 5 3" xfId="24994"/>
    <cellStyle name="Calc cel 3 2 4 5 4" xfId="36171"/>
    <cellStyle name="Calc cel 3 2 4 5 5" xfId="44401"/>
    <cellStyle name="Calc cel 3 2 4 6" xfId="6486"/>
    <cellStyle name="Calc cel 3 2 4 6 2" xfId="12826"/>
    <cellStyle name="Calc cel 3 2 4 6 2 2" xfId="31153"/>
    <cellStyle name="Calc cel 3 2 4 6 2 3" xfId="36484"/>
    <cellStyle name="Calc cel 3 2 4 6 3" xfId="25938"/>
    <cellStyle name="Calc cel 3 2 4 6 4" xfId="39007"/>
    <cellStyle name="Calc cel 3 2 4 6 5" xfId="45345"/>
    <cellStyle name="Calc cel 3 2 4 7" xfId="6358"/>
    <cellStyle name="Calc cel 3 2 4 7 2" xfId="25810"/>
    <cellStyle name="Calc cel 3 2 4 7 3" xfId="37028"/>
    <cellStyle name="Calc cel 3 2 4 7 4" xfId="45217"/>
    <cellStyle name="Calc cel 3 2 4 8" xfId="14237"/>
    <cellStyle name="Calc cel 3 2 4 8 2" xfId="32564"/>
    <cellStyle name="Calc cel 3 2 4 8 3" xfId="38499"/>
    <cellStyle name="Calc cel 3 2 4 8 4" xfId="46968"/>
    <cellStyle name="Calc cel 3 2 4 9" xfId="14115"/>
    <cellStyle name="Calc cel 3 2 4 9 2" xfId="32442"/>
    <cellStyle name="Calc cel 3 2 4 9 3" xfId="36608"/>
    <cellStyle name="Calc cel 3 2 4 9 4" xfId="46846"/>
    <cellStyle name="Calc cel 3 2 5" xfId="2233"/>
    <cellStyle name="Calc cel 3 2 5 10" xfId="37673"/>
    <cellStyle name="Calc cel 3 2 5 11" xfId="35691"/>
    <cellStyle name="Calc cel 3 2 5 12" xfId="28431"/>
    <cellStyle name="Calc cel 3 2 5 13" xfId="43552"/>
    <cellStyle name="Calc cel 3 2 5 2" xfId="5793"/>
    <cellStyle name="Calc cel 3 2 5 2 2" xfId="12202"/>
    <cellStyle name="Calc cel 3 2 5 2 2 2" xfId="30529"/>
    <cellStyle name="Calc cel 3 2 5 2 2 3" xfId="38766"/>
    <cellStyle name="Calc cel 3 2 5 2 3" xfId="25245"/>
    <cellStyle name="Calc cel 3 2 5 2 4" xfId="36983"/>
    <cellStyle name="Calc cel 3 2 5 2 5" xfId="44652"/>
    <cellStyle name="Calc cel 3 2 5 3" xfId="6784"/>
    <cellStyle name="Calc cel 3 2 5 3 2" xfId="13071"/>
    <cellStyle name="Calc cel 3 2 5 3 2 2" xfId="31398"/>
    <cellStyle name="Calc cel 3 2 5 3 2 3" xfId="37457"/>
    <cellStyle name="Calc cel 3 2 5 3 3" xfId="26236"/>
    <cellStyle name="Calc cel 3 2 5 3 4" xfId="35212"/>
    <cellStyle name="Calc cel 3 2 5 3 5" xfId="45642"/>
    <cellStyle name="Calc cel 3 2 5 4" xfId="8710"/>
    <cellStyle name="Calc cel 3 2 5 4 2" xfId="27756"/>
    <cellStyle name="Calc cel 3 2 5 4 3" xfId="4061"/>
    <cellStyle name="Calc cel 3 2 5 4 4" xfId="47307"/>
    <cellStyle name="Calc cel 3 2 5 5" xfId="14734"/>
    <cellStyle name="Calc cel 3 2 5 5 2" xfId="33061"/>
    <cellStyle name="Calc cel 3 2 5 5 3" xfId="39889"/>
    <cellStyle name="Calc cel 3 2 5 5 4" xfId="48062"/>
    <cellStyle name="Calc cel 3 2 5 6" xfId="15428"/>
    <cellStyle name="Calc cel 3 2 5 6 2" xfId="33755"/>
    <cellStyle name="Calc cel 3 2 5 6 3" xfId="40583"/>
    <cellStyle name="Calc cel 3 2 5 6 4" xfId="48756"/>
    <cellStyle name="Calc cel 3 2 5 7" xfId="16046"/>
    <cellStyle name="Calc cel 3 2 5 7 2" xfId="34373"/>
    <cellStyle name="Calc cel 3 2 5 7 3" xfId="41201"/>
    <cellStyle name="Calc cel 3 2 5 7 4" xfId="49374"/>
    <cellStyle name="Calc cel 3 2 5 8" xfId="4693"/>
    <cellStyle name="Calc cel 3 2 5 9" xfId="24145"/>
    <cellStyle name="Calc cel 3 2 6" xfId="2278"/>
    <cellStyle name="Calc cel 3 2 6 10" xfId="27066"/>
    <cellStyle name="Calc cel 3 2 6 11" xfId="36390"/>
    <cellStyle name="Calc cel 3 2 6 12" xfId="36985"/>
    <cellStyle name="Calc cel 3 2 6 13" xfId="43597"/>
    <cellStyle name="Calc cel 3 2 6 2" xfId="5216"/>
    <cellStyle name="Calc cel 3 2 6 2 2" xfId="11669"/>
    <cellStyle name="Calc cel 3 2 6 2 2 2" xfId="29996"/>
    <cellStyle name="Calc cel 3 2 6 2 2 3" xfId="27199"/>
    <cellStyle name="Calc cel 3 2 6 2 3" xfId="24668"/>
    <cellStyle name="Calc cel 3 2 6 2 4" xfId="29308"/>
    <cellStyle name="Calc cel 3 2 6 2 5" xfId="44075"/>
    <cellStyle name="Calc cel 3 2 6 3" xfId="6829"/>
    <cellStyle name="Calc cel 3 2 6 3 2" xfId="13116"/>
    <cellStyle name="Calc cel 3 2 6 3 2 2" xfId="31443"/>
    <cellStyle name="Calc cel 3 2 6 3 2 3" xfId="28918"/>
    <cellStyle name="Calc cel 3 2 6 3 3" xfId="26281"/>
    <cellStyle name="Calc cel 3 2 6 3 4" xfId="23886"/>
    <cellStyle name="Calc cel 3 2 6 3 5" xfId="45687"/>
    <cellStyle name="Calc cel 3 2 6 4" xfId="8755"/>
    <cellStyle name="Calc cel 3 2 6 4 2" xfId="27801"/>
    <cellStyle name="Calc cel 3 2 6 4 3" xfId="35190"/>
    <cellStyle name="Calc cel 3 2 6 4 4" xfId="47352"/>
    <cellStyle name="Calc cel 3 2 6 5" xfId="14779"/>
    <cellStyle name="Calc cel 3 2 6 5 2" xfId="33106"/>
    <cellStyle name="Calc cel 3 2 6 5 3" xfId="39934"/>
    <cellStyle name="Calc cel 3 2 6 5 4" xfId="48107"/>
    <cellStyle name="Calc cel 3 2 6 6" xfId="15473"/>
    <cellStyle name="Calc cel 3 2 6 6 2" xfId="33800"/>
    <cellStyle name="Calc cel 3 2 6 6 3" xfId="40628"/>
    <cellStyle name="Calc cel 3 2 6 6 4" xfId="48801"/>
    <cellStyle name="Calc cel 3 2 6 7" xfId="16091"/>
    <cellStyle name="Calc cel 3 2 6 7 2" xfId="34418"/>
    <cellStyle name="Calc cel 3 2 6 7 3" xfId="41246"/>
    <cellStyle name="Calc cel 3 2 6 7 4" xfId="49419"/>
    <cellStyle name="Calc cel 3 2 6 8" xfId="4738"/>
    <cellStyle name="Calc cel 3 2 6 9" xfId="24190"/>
    <cellStyle name="Calc cel 3 2 7" xfId="6371"/>
    <cellStyle name="Calc cel 3 2 7 2" xfId="12728"/>
    <cellStyle name="Calc cel 3 2 7 2 2" xfId="31055"/>
    <cellStyle name="Calc cel 3 2 7 2 3" xfId="4528"/>
    <cellStyle name="Calc cel 3 2 7 3" xfId="25823"/>
    <cellStyle name="Calc cel 3 2 7 4" xfId="27280"/>
    <cellStyle name="Calc cel 3 2 7 5" xfId="45230"/>
    <cellStyle name="Calc cel 3 2 8" xfId="5915"/>
    <cellStyle name="Calc cel 3 2 8 2" xfId="12313"/>
    <cellStyle name="Calc cel 3 2 8 2 2" xfId="30640"/>
    <cellStyle name="Calc cel 3 2 8 2 3" xfId="27643"/>
    <cellStyle name="Calc cel 3 2 8 3" xfId="25367"/>
    <cellStyle name="Calc cel 3 2 8 4" xfId="36532"/>
    <cellStyle name="Calc cel 3 2 8 5" xfId="44774"/>
    <cellStyle name="Calc cel 3 2 9" xfId="6387"/>
    <cellStyle name="Calc cel 3 2 9 2" xfId="12743"/>
    <cellStyle name="Calc cel 3 2 9 2 2" xfId="31070"/>
    <cellStyle name="Calc cel 3 2 9 2 3" xfId="38475"/>
    <cellStyle name="Calc cel 3 2 9 3" xfId="25839"/>
    <cellStyle name="Calc cel 3 2 9 4" xfId="36637"/>
    <cellStyle name="Calc cel 3 2 9 5" xfId="45246"/>
    <cellStyle name="Calc cel 3 3" xfId="480"/>
    <cellStyle name="Calc cel 3 3 10" xfId="5236"/>
    <cellStyle name="Calc cel 3 3 10 2" xfId="24688"/>
    <cellStyle name="Calc cel 3 3 10 3" xfId="35300"/>
    <cellStyle name="Calc cel 3 3 10 4" xfId="44095"/>
    <cellStyle name="Calc cel 3 3 11" xfId="13621"/>
    <cellStyle name="Calc cel 3 3 11 2" xfId="31948"/>
    <cellStyle name="Calc cel 3 3 11 3" xfId="35772"/>
    <cellStyle name="Calc cel 3 3 11 4" xfId="46261"/>
    <cellStyle name="Calc cel 3 3 12" xfId="11273"/>
    <cellStyle name="Calc cel 3 3 12 2" xfId="29719"/>
    <cellStyle name="Calc cel 3 3 12 3" xfId="29364"/>
    <cellStyle name="Calc cel 3 3 12 4" xfId="43447"/>
    <cellStyle name="Calc cel 3 3 13" xfId="10005"/>
    <cellStyle name="Calc cel 3 3 13 2" xfId="28790"/>
    <cellStyle name="Calc cel 3 3 13 3" xfId="36358"/>
    <cellStyle name="Calc cel 3 3 13 4" xfId="43040"/>
    <cellStyle name="Calc cel 3 3 14" xfId="14133"/>
    <cellStyle name="Calc cel 3 3 14 2" xfId="32460"/>
    <cellStyle name="Calc cel 3 3 14 3" xfId="28489"/>
    <cellStyle name="Calc cel 3 3 14 4" xfId="46864"/>
    <cellStyle name="Calc cel 3 3 15" xfId="2960"/>
    <cellStyle name="Calc cel 3 3 16" xfId="2844"/>
    <cellStyle name="Calc cel 3 3 17" xfId="27493"/>
    <cellStyle name="Calc cel 3 3 18" xfId="37083"/>
    <cellStyle name="Calc cel 3 3 19" xfId="23557"/>
    <cellStyle name="Calc cel 3 3 2" xfId="779"/>
    <cellStyle name="Calc cel 3 3 2 10" xfId="14188"/>
    <cellStyle name="Calc cel 3 3 2 10 2" xfId="32515"/>
    <cellStyle name="Calc cel 3 3 2 10 3" xfId="3723"/>
    <cellStyle name="Calc cel 3 3 2 10 4" xfId="46919"/>
    <cellStyle name="Calc cel 3 3 2 11" xfId="14355"/>
    <cellStyle name="Calc cel 3 3 2 11 2" xfId="32682"/>
    <cellStyle name="Calc cel 3 3 2 11 3" xfId="39510"/>
    <cellStyle name="Calc cel 3 3 2 11 4" xfId="47090"/>
    <cellStyle name="Calc cel 3 3 2 12" xfId="14542"/>
    <cellStyle name="Calc cel 3 3 2 12 2" xfId="32869"/>
    <cellStyle name="Calc cel 3 3 2 12 3" xfId="39697"/>
    <cellStyle name="Calc cel 3 3 2 12 4" xfId="47870"/>
    <cellStyle name="Calc cel 3 3 2 13" xfId="3128"/>
    <cellStyle name="Calc cel 3 3 2 14" xfId="3806"/>
    <cellStyle name="Calc cel 3 3 2 15" xfId="23877"/>
    <cellStyle name="Calc cel 3 3 2 16" xfId="35803"/>
    <cellStyle name="Calc cel 3 3 2 17" xfId="38029"/>
    <cellStyle name="Calc cel 3 3 2 18" xfId="42911"/>
    <cellStyle name="Calc cel 3 3 2 2" xfId="1969"/>
    <cellStyle name="Calc cel 3 3 2 2 10" xfId="4456"/>
    <cellStyle name="Calc cel 3 3 2 2 11" xfId="23951"/>
    <cellStyle name="Calc cel 3 3 2 2 12" xfId="35930"/>
    <cellStyle name="Calc cel 3 3 2 2 13" xfId="38784"/>
    <cellStyle name="Calc cel 3 3 2 2 14" xfId="37658"/>
    <cellStyle name="Calc cel 3 3 2 2 15" xfId="43470"/>
    <cellStyle name="Calc cel 3 3 2 2 2" xfId="2227"/>
    <cellStyle name="Calc cel 3 3 2 2 2 10" xfId="4246"/>
    <cellStyle name="Calc cel 3 3 2 2 2 11" xfId="41920"/>
    <cellStyle name="Calc cel 3 3 2 2 2 12" xfId="27545"/>
    <cellStyle name="Calc cel 3 3 2 2 2 13" xfId="43546"/>
    <cellStyle name="Calc cel 3 3 2 2 2 2" xfId="5821"/>
    <cellStyle name="Calc cel 3 3 2 2 2 2 2" xfId="12227"/>
    <cellStyle name="Calc cel 3 3 2 2 2 2 2 2" xfId="30554"/>
    <cellStyle name="Calc cel 3 3 2 2 2 2 2 3" xfId="29826"/>
    <cellStyle name="Calc cel 3 3 2 2 2 2 3" xfId="25273"/>
    <cellStyle name="Calc cel 3 3 2 2 2 2 4" xfId="37853"/>
    <cellStyle name="Calc cel 3 3 2 2 2 2 5" xfId="44680"/>
    <cellStyle name="Calc cel 3 3 2 2 2 3" xfId="6778"/>
    <cellStyle name="Calc cel 3 3 2 2 2 3 2" xfId="13065"/>
    <cellStyle name="Calc cel 3 3 2 2 2 3 2 2" xfId="31392"/>
    <cellStyle name="Calc cel 3 3 2 2 2 3 2 3" xfId="36693"/>
    <cellStyle name="Calc cel 3 3 2 2 2 3 3" xfId="26230"/>
    <cellStyle name="Calc cel 3 3 2 2 2 3 4" xfId="27361"/>
    <cellStyle name="Calc cel 3 3 2 2 2 3 5" xfId="45636"/>
    <cellStyle name="Calc cel 3 3 2 2 2 4" xfId="8704"/>
    <cellStyle name="Calc cel 3 3 2 2 2 4 2" xfId="27750"/>
    <cellStyle name="Calc cel 3 3 2 2 2 4 3" xfId="39400"/>
    <cellStyle name="Calc cel 3 3 2 2 2 4 4" xfId="47301"/>
    <cellStyle name="Calc cel 3 3 2 2 2 5" xfId="14728"/>
    <cellStyle name="Calc cel 3 3 2 2 2 5 2" xfId="33055"/>
    <cellStyle name="Calc cel 3 3 2 2 2 5 3" xfId="39883"/>
    <cellStyle name="Calc cel 3 3 2 2 2 5 4" xfId="48056"/>
    <cellStyle name="Calc cel 3 3 2 2 2 6" xfId="15422"/>
    <cellStyle name="Calc cel 3 3 2 2 2 6 2" xfId="33749"/>
    <cellStyle name="Calc cel 3 3 2 2 2 6 3" xfId="40577"/>
    <cellStyle name="Calc cel 3 3 2 2 2 6 4" xfId="48750"/>
    <cellStyle name="Calc cel 3 3 2 2 2 7" xfId="16040"/>
    <cellStyle name="Calc cel 3 3 2 2 2 7 2" xfId="34367"/>
    <cellStyle name="Calc cel 3 3 2 2 2 7 3" xfId="41195"/>
    <cellStyle name="Calc cel 3 3 2 2 2 7 4" xfId="49368"/>
    <cellStyle name="Calc cel 3 3 2 2 2 8" xfId="4687"/>
    <cellStyle name="Calc cel 3 3 2 2 2 9" xfId="24139"/>
    <cellStyle name="Calc cel 3 3 2 2 3" xfId="2688"/>
    <cellStyle name="Calc cel 3 3 2 2 3 10" xfId="36617"/>
    <cellStyle name="Calc cel 3 3 2 2 3 11" xfId="27546"/>
    <cellStyle name="Calc cel 3 3 2 2 3 12" xfId="35909"/>
    <cellStyle name="Calc cel 3 3 2 2 3 13" xfId="44007"/>
    <cellStyle name="Calc cel 3 3 2 2 3 2" xfId="5786"/>
    <cellStyle name="Calc cel 3 3 2 2 3 2 2" xfId="12195"/>
    <cellStyle name="Calc cel 3 3 2 2 3 2 2 2" xfId="30522"/>
    <cellStyle name="Calc cel 3 3 2 2 3 2 2 3" xfId="27692"/>
    <cellStyle name="Calc cel 3 3 2 2 3 2 3" xfId="25238"/>
    <cellStyle name="Calc cel 3 3 2 2 3 2 4" xfId="27527"/>
    <cellStyle name="Calc cel 3 3 2 2 3 2 5" xfId="44645"/>
    <cellStyle name="Calc cel 3 3 2 2 3 3" xfId="7239"/>
    <cellStyle name="Calc cel 3 3 2 2 3 3 2" xfId="13526"/>
    <cellStyle name="Calc cel 3 3 2 2 3 3 2 2" xfId="31853"/>
    <cellStyle name="Calc cel 3 3 2 2 3 3 2 3" xfId="37235"/>
    <cellStyle name="Calc cel 3 3 2 2 3 3 3" xfId="26691"/>
    <cellStyle name="Calc cel 3 3 2 2 3 3 4" xfId="37340"/>
    <cellStyle name="Calc cel 3 3 2 2 3 3 5" xfId="46097"/>
    <cellStyle name="Calc cel 3 3 2 2 3 4" xfId="9165"/>
    <cellStyle name="Calc cel 3 3 2 2 3 4 2" xfId="28211"/>
    <cellStyle name="Calc cel 3 3 2 2 3 4 3" xfId="4163"/>
    <cellStyle name="Calc cel 3 3 2 2 3 4 4" xfId="47762"/>
    <cellStyle name="Calc cel 3 3 2 2 3 5" xfId="15189"/>
    <cellStyle name="Calc cel 3 3 2 2 3 5 2" xfId="33516"/>
    <cellStyle name="Calc cel 3 3 2 2 3 5 3" xfId="40344"/>
    <cellStyle name="Calc cel 3 3 2 2 3 5 4" xfId="48517"/>
    <cellStyle name="Calc cel 3 3 2 2 3 6" xfId="15883"/>
    <cellStyle name="Calc cel 3 3 2 2 3 6 2" xfId="34210"/>
    <cellStyle name="Calc cel 3 3 2 2 3 6 3" xfId="41038"/>
    <cellStyle name="Calc cel 3 3 2 2 3 6 4" xfId="49211"/>
    <cellStyle name="Calc cel 3 3 2 2 3 7" xfId="16501"/>
    <cellStyle name="Calc cel 3 3 2 2 3 7 2" xfId="34828"/>
    <cellStyle name="Calc cel 3 3 2 2 3 7 3" xfId="41656"/>
    <cellStyle name="Calc cel 3 3 2 2 3 7 4" xfId="49829"/>
    <cellStyle name="Calc cel 3 3 2 2 3 8" xfId="5148"/>
    <cellStyle name="Calc cel 3 3 2 2 3 9" xfId="24600"/>
    <cellStyle name="Calc cel 3 3 2 2 4" xfId="5678"/>
    <cellStyle name="Calc cel 3 3 2 2 4 2" xfId="12098"/>
    <cellStyle name="Calc cel 3 3 2 2 4 2 2" xfId="30425"/>
    <cellStyle name="Calc cel 3 3 2 2 4 2 3" xfId="27073"/>
    <cellStyle name="Calc cel 3 3 2 2 4 3" xfId="25130"/>
    <cellStyle name="Calc cel 3 3 2 2 4 4" xfId="36136"/>
    <cellStyle name="Calc cel 3 3 2 2 4 5" xfId="44537"/>
    <cellStyle name="Calc cel 3 3 2 2 5" xfId="6636"/>
    <cellStyle name="Calc cel 3 3 2 2 5 2" xfId="12950"/>
    <cellStyle name="Calc cel 3 3 2 2 5 2 2" xfId="31277"/>
    <cellStyle name="Calc cel 3 3 2 2 5 2 3" xfId="27642"/>
    <cellStyle name="Calc cel 3 3 2 2 5 3" xfId="26088"/>
    <cellStyle name="Calc cel 3 3 2 2 5 4" xfId="4310"/>
    <cellStyle name="Calc cel 3 3 2 2 5 5" xfId="45494"/>
    <cellStyle name="Calc cel 3 3 2 2 6" xfId="8446"/>
    <cellStyle name="Calc cel 3 3 2 2 6 2" xfId="27560"/>
    <cellStyle name="Calc cel 3 3 2 2 6 3" xfId="29199"/>
    <cellStyle name="Calc cel 3 3 2 2 6 4" xfId="47130"/>
    <cellStyle name="Calc cel 3 3 2 2 7" xfId="14577"/>
    <cellStyle name="Calc cel 3 3 2 2 7 2" xfId="32904"/>
    <cellStyle name="Calc cel 3 3 2 2 7 3" xfId="39732"/>
    <cellStyle name="Calc cel 3 3 2 2 7 4" xfId="47905"/>
    <cellStyle name="Calc cel 3 3 2 2 8" xfId="15305"/>
    <cellStyle name="Calc cel 3 3 2 2 8 2" xfId="33632"/>
    <cellStyle name="Calc cel 3 3 2 2 8 3" xfId="40460"/>
    <cellStyle name="Calc cel 3 3 2 2 8 4" xfId="48633"/>
    <cellStyle name="Calc cel 3 3 2 2 9" xfId="15964"/>
    <cellStyle name="Calc cel 3 3 2 2 9 2" xfId="34291"/>
    <cellStyle name="Calc cel 3 3 2 2 9 3" xfId="41119"/>
    <cellStyle name="Calc cel 3 3 2 2 9 4" xfId="49292"/>
    <cellStyle name="Calc cel 3 3 2 3" xfId="2496"/>
    <cellStyle name="Calc cel 3 3 2 3 10" xfId="35961"/>
    <cellStyle name="Calc cel 3 3 2 3 11" xfId="42437"/>
    <cellStyle name="Calc cel 3 3 2 3 12" xfId="36192"/>
    <cellStyle name="Calc cel 3 3 2 3 13" xfId="43815"/>
    <cellStyle name="Calc cel 3 3 2 3 2" xfId="5268"/>
    <cellStyle name="Calc cel 3 3 2 3 2 2" xfId="11717"/>
    <cellStyle name="Calc cel 3 3 2 3 2 2 2" xfId="30044"/>
    <cellStyle name="Calc cel 3 3 2 3 2 2 3" xfId="28266"/>
    <cellStyle name="Calc cel 3 3 2 3 2 3" xfId="24720"/>
    <cellStyle name="Calc cel 3 3 2 3 2 4" xfId="27103"/>
    <cellStyle name="Calc cel 3 3 2 3 2 5" xfId="44127"/>
    <cellStyle name="Calc cel 3 3 2 3 3" xfId="7047"/>
    <cellStyle name="Calc cel 3 3 2 3 3 2" xfId="13334"/>
    <cellStyle name="Calc cel 3 3 2 3 3 2 2" xfId="31661"/>
    <cellStyle name="Calc cel 3 3 2 3 3 2 3" xfId="27297"/>
    <cellStyle name="Calc cel 3 3 2 3 3 3" xfId="26499"/>
    <cellStyle name="Calc cel 3 3 2 3 3 4" xfId="34988"/>
    <cellStyle name="Calc cel 3 3 2 3 3 5" xfId="45905"/>
    <cellStyle name="Calc cel 3 3 2 3 4" xfId="8973"/>
    <cellStyle name="Calc cel 3 3 2 3 4 2" xfId="28019"/>
    <cellStyle name="Calc cel 3 3 2 3 4 3" xfId="27153"/>
    <cellStyle name="Calc cel 3 3 2 3 4 4" xfId="47570"/>
    <cellStyle name="Calc cel 3 3 2 3 5" xfId="14997"/>
    <cellStyle name="Calc cel 3 3 2 3 5 2" xfId="33324"/>
    <cellStyle name="Calc cel 3 3 2 3 5 3" xfId="40152"/>
    <cellStyle name="Calc cel 3 3 2 3 5 4" xfId="48325"/>
    <cellStyle name="Calc cel 3 3 2 3 6" xfId="15691"/>
    <cellStyle name="Calc cel 3 3 2 3 6 2" xfId="34018"/>
    <cellStyle name="Calc cel 3 3 2 3 6 3" xfId="40846"/>
    <cellStyle name="Calc cel 3 3 2 3 6 4" xfId="49019"/>
    <cellStyle name="Calc cel 3 3 2 3 7" xfId="16309"/>
    <cellStyle name="Calc cel 3 3 2 3 7 2" xfId="34636"/>
    <cellStyle name="Calc cel 3 3 2 3 7 3" xfId="41464"/>
    <cellStyle name="Calc cel 3 3 2 3 7 4" xfId="49637"/>
    <cellStyle name="Calc cel 3 3 2 3 8" xfId="4956"/>
    <cellStyle name="Calc cel 3 3 2 3 9" xfId="24408"/>
    <cellStyle name="Calc cel 3 3 2 4" xfId="989"/>
    <cellStyle name="Calc cel 3 3 2 4 10" xfId="38311"/>
    <cellStyle name="Calc cel 3 3 2 4 11" xfId="35432"/>
    <cellStyle name="Calc cel 3 3 2 4 12" xfId="29722"/>
    <cellStyle name="Calc cel 3 3 2 4 13" xfId="43370"/>
    <cellStyle name="Calc cel 3 3 2 4 2" xfId="5526"/>
    <cellStyle name="Calc cel 3 3 2 4 2 2" xfId="11960"/>
    <cellStyle name="Calc cel 3 3 2 4 2 2 2" xfId="30287"/>
    <cellStyle name="Calc cel 3 3 2 4 2 2 3" xfId="28869"/>
    <cellStyle name="Calc cel 3 3 2 4 2 3" xfId="24978"/>
    <cellStyle name="Calc cel 3 3 2 4 2 4" xfId="29296"/>
    <cellStyle name="Calc cel 3 3 2 4 2 5" xfId="44385"/>
    <cellStyle name="Calc cel 3 3 2 4 3" xfId="6337"/>
    <cellStyle name="Calc cel 3 3 2 4 3 2" xfId="12699"/>
    <cellStyle name="Calc cel 3 3 2 4 3 2 2" xfId="31026"/>
    <cellStyle name="Calc cel 3 3 2 4 3 2 3" xfId="36035"/>
    <cellStyle name="Calc cel 3 3 2 4 3 3" xfId="25789"/>
    <cellStyle name="Calc cel 3 3 2 4 3 4" xfId="29329"/>
    <cellStyle name="Calc cel 3 3 2 4 3 5" xfId="45196"/>
    <cellStyle name="Calc cel 3 3 2 4 4" xfId="7617"/>
    <cellStyle name="Calc cel 3 3 2 4 4 2" xfId="27000"/>
    <cellStyle name="Calc cel 3 3 2 4 4 3" xfId="35541"/>
    <cellStyle name="Calc cel 3 3 2 4 4 4" xfId="46497"/>
    <cellStyle name="Calc cel 3 3 2 4 5" xfId="11272"/>
    <cellStyle name="Calc cel 3 3 2 4 5 2" xfId="29718"/>
    <cellStyle name="Calc cel 3 3 2 4 5 3" xfId="38119"/>
    <cellStyle name="Calc cel 3 3 2 4 5 4" xfId="43446"/>
    <cellStyle name="Calc cel 3 3 2 4 6" xfId="14135"/>
    <cellStyle name="Calc cel 3 3 2 4 6 2" xfId="32462"/>
    <cellStyle name="Calc cel 3 3 2 4 6 3" xfId="35491"/>
    <cellStyle name="Calc cel 3 3 2 4 6 4" xfId="46866"/>
    <cellStyle name="Calc cel 3 3 2 4 7" xfId="14192"/>
    <cellStyle name="Calc cel 3 3 2 4 7 2" xfId="32519"/>
    <cellStyle name="Calc cel 3 3 2 4 7 3" xfId="39212"/>
    <cellStyle name="Calc cel 3 3 2 4 7 4" xfId="46923"/>
    <cellStyle name="Calc cel 3 3 2 4 8" xfId="3654"/>
    <cellStyle name="Calc cel 3 3 2 4 9" xfId="3813"/>
    <cellStyle name="Calc cel 3 3 2 5" xfId="3191"/>
    <cellStyle name="Calc cel 3 3 2 5 2" xfId="10240"/>
    <cellStyle name="Calc cel 3 3 2 5 2 2" xfId="28963"/>
    <cellStyle name="Calc cel 3 3 2 5 2 3" xfId="4592"/>
    <cellStyle name="Calc cel 3 3 2 5 3" xfId="3941"/>
    <cellStyle name="Calc cel 3 3 2 5 4" xfId="35277"/>
    <cellStyle name="Calc cel 3 3 2 5 5" xfId="43110"/>
    <cellStyle name="Calc cel 3 3 2 6" xfId="3445"/>
    <cellStyle name="Calc cel 3 3 2 6 2" xfId="10480"/>
    <cellStyle name="Calc cel 3 3 2 6 2 2" xfId="29174"/>
    <cellStyle name="Calc cel 3 3 2 6 2 3" xfId="38294"/>
    <cellStyle name="Calc cel 3 3 2 6 3" xfId="2945"/>
    <cellStyle name="Calc cel 3 3 2 6 4" xfId="37807"/>
    <cellStyle name="Calc cel 3 3 2 6 5" xfId="43291"/>
    <cellStyle name="Calc cel 3 3 2 7" xfId="6713"/>
    <cellStyle name="Calc cel 3 3 2 7 2" xfId="13014"/>
    <cellStyle name="Calc cel 3 3 2 7 2 2" xfId="31341"/>
    <cellStyle name="Calc cel 3 3 2 7 2 3" xfId="28382"/>
    <cellStyle name="Calc cel 3 3 2 7 3" xfId="26165"/>
    <cellStyle name="Calc cel 3 3 2 7 4" xfId="39158"/>
    <cellStyle name="Calc cel 3 3 2 7 5" xfId="45571"/>
    <cellStyle name="Calc cel 3 3 2 8" xfId="7324"/>
    <cellStyle name="Calc cel 3 3 2 8 2" xfId="26776"/>
    <cellStyle name="Calc cel 3 3 2 8 3" xfId="26841"/>
    <cellStyle name="Calc cel 3 3 2 8 4" xfId="46182"/>
    <cellStyle name="Calc cel 3 3 2 9" xfId="13678"/>
    <cellStyle name="Calc cel 3 3 2 9 2" xfId="32005"/>
    <cellStyle name="Calc cel 3 3 2 9 3" xfId="36398"/>
    <cellStyle name="Calc cel 3 3 2 9 4" xfId="46318"/>
    <cellStyle name="Calc cel 3 3 20" xfId="42792"/>
    <cellStyle name="Calc cel 3 3 3" xfId="1303"/>
    <cellStyle name="Calc cel 3 3 3 10" xfId="13835"/>
    <cellStyle name="Calc cel 3 3 3 10 2" xfId="32162"/>
    <cellStyle name="Calc cel 3 3 3 10 3" xfId="27507"/>
    <cellStyle name="Calc cel 3 3 3 10 4" xfId="46555"/>
    <cellStyle name="Calc cel 3 3 3 11" xfId="14390"/>
    <cellStyle name="Calc cel 3 3 3 11 2" xfId="32717"/>
    <cellStyle name="Calc cel 3 3 3 11 3" xfId="39545"/>
    <cellStyle name="Calc cel 3 3 3 11 4" xfId="47181"/>
    <cellStyle name="Calc cel 3 3 3 12" xfId="3907"/>
    <cellStyle name="Calc cel 3 3 3 13" xfId="4127"/>
    <cellStyle name="Calc cel 3 3 3 14" xfId="4069"/>
    <cellStyle name="Calc cel 3 3 3 15" xfId="42091"/>
    <cellStyle name="Calc cel 3 3 3 16" xfId="42593"/>
    <cellStyle name="Calc cel 3 3 3 17" xfId="42976"/>
    <cellStyle name="Calc cel 3 3 3 2" xfId="2394"/>
    <cellStyle name="Calc cel 3 3 3 2 10" xfId="29370"/>
    <cellStyle name="Calc cel 3 3 3 2 11" xfId="24047"/>
    <cellStyle name="Calc cel 3 3 3 2 12" xfId="41886"/>
    <cellStyle name="Calc cel 3 3 3 2 13" xfId="43713"/>
    <cellStyle name="Calc cel 3 3 3 2 2" xfId="5284"/>
    <cellStyle name="Calc cel 3 3 3 2 2 2" xfId="11733"/>
    <cellStyle name="Calc cel 3 3 3 2 2 2 2" xfId="30060"/>
    <cellStyle name="Calc cel 3 3 3 2 2 2 3" xfId="34997"/>
    <cellStyle name="Calc cel 3 3 3 2 2 3" xfId="24736"/>
    <cellStyle name="Calc cel 3 3 3 2 2 4" xfId="28286"/>
    <cellStyle name="Calc cel 3 3 3 2 2 5" xfId="44143"/>
    <cellStyle name="Calc cel 3 3 3 2 3" xfId="6945"/>
    <cellStyle name="Calc cel 3 3 3 2 3 2" xfId="13232"/>
    <cellStyle name="Calc cel 3 3 3 2 3 2 2" xfId="31559"/>
    <cellStyle name="Calc cel 3 3 3 2 3 2 3" xfId="36577"/>
    <cellStyle name="Calc cel 3 3 3 2 3 3" xfId="26397"/>
    <cellStyle name="Calc cel 3 3 3 2 3 4" xfId="3888"/>
    <cellStyle name="Calc cel 3 3 3 2 3 5" xfId="45803"/>
    <cellStyle name="Calc cel 3 3 3 2 4" xfId="8871"/>
    <cellStyle name="Calc cel 3 3 3 2 4 2" xfId="27917"/>
    <cellStyle name="Calc cel 3 3 3 2 4 3" xfId="35269"/>
    <cellStyle name="Calc cel 3 3 3 2 4 4" xfId="47468"/>
    <cellStyle name="Calc cel 3 3 3 2 5" xfId="14895"/>
    <cellStyle name="Calc cel 3 3 3 2 5 2" xfId="33222"/>
    <cellStyle name="Calc cel 3 3 3 2 5 3" xfId="40050"/>
    <cellStyle name="Calc cel 3 3 3 2 5 4" xfId="48223"/>
    <cellStyle name="Calc cel 3 3 3 2 6" xfId="15589"/>
    <cellStyle name="Calc cel 3 3 3 2 6 2" xfId="33916"/>
    <cellStyle name="Calc cel 3 3 3 2 6 3" xfId="40744"/>
    <cellStyle name="Calc cel 3 3 3 2 6 4" xfId="48917"/>
    <cellStyle name="Calc cel 3 3 3 2 7" xfId="16207"/>
    <cellStyle name="Calc cel 3 3 3 2 7 2" xfId="34534"/>
    <cellStyle name="Calc cel 3 3 3 2 7 3" xfId="41362"/>
    <cellStyle name="Calc cel 3 3 3 2 7 4" xfId="49535"/>
    <cellStyle name="Calc cel 3 3 3 2 8" xfId="4854"/>
    <cellStyle name="Calc cel 3 3 3 2 9" xfId="24306"/>
    <cellStyle name="Calc cel 3 3 3 3" xfId="2502"/>
    <cellStyle name="Calc cel 3 3 3 3 10" xfId="38101"/>
    <cellStyle name="Calc cel 3 3 3 3 11" xfId="42156"/>
    <cellStyle name="Calc cel 3 3 3 3 12" xfId="41780"/>
    <cellStyle name="Calc cel 3 3 3 3 13" xfId="43821"/>
    <cellStyle name="Calc cel 3 3 3 3 2" xfId="5977"/>
    <cellStyle name="Calc cel 3 3 3 3 2 2" xfId="12371"/>
    <cellStyle name="Calc cel 3 3 3 3 2 2 2" xfId="30698"/>
    <cellStyle name="Calc cel 3 3 3 3 2 2 3" xfId="26942"/>
    <cellStyle name="Calc cel 3 3 3 3 2 3" xfId="25429"/>
    <cellStyle name="Calc cel 3 3 3 3 2 4" xfId="3749"/>
    <cellStyle name="Calc cel 3 3 3 3 2 5" xfId="44836"/>
    <cellStyle name="Calc cel 3 3 3 3 3" xfId="7053"/>
    <cellStyle name="Calc cel 3 3 3 3 3 2" xfId="13340"/>
    <cellStyle name="Calc cel 3 3 3 3 3 2 2" xfId="31667"/>
    <cellStyle name="Calc cel 3 3 3 3 3 2 3" xfId="35147"/>
    <cellStyle name="Calc cel 3 3 3 3 3 3" xfId="26505"/>
    <cellStyle name="Calc cel 3 3 3 3 3 4" xfId="38013"/>
    <cellStyle name="Calc cel 3 3 3 3 3 5" xfId="45911"/>
    <cellStyle name="Calc cel 3 3 3 3 4" xfId="8979"/>
    <cellStyle name="Calc cel 3 3 3 3 4 2" xfId="28025"/>
    <cellStyle name="Calc cel 3 3 3 3 4 3" xfId="35521"/>
    <cellStyle name="Calc cel 3 3 3 3 4 4" xfId="47576"/>
    <cellStyle name="Calc cel 3 3 3 3 5" xfId="15003"/>
    <cellStyle name="Calc cel 3 3 3 3 5 2" xfId="33330"/>
    <cellStyle name="Calc cel 3 3 3 3 5 3" xfId="40158"/>
    <cellStyle name="Calc cel 3 3 3 3 5 4" xfId="48331"/>
    <cellStyle name="Calc cel 3 3 3 3 6" xfId="15697"/>
    <cellStyle name="Calc cel 3 3 3 3 6 2" xfId="34024"/>
    <cellStyle name="Calc cel 3 3 3 3 6 3" xfId="40852"/>
    <cellStyle name="Calc cel 3 3 3 3 6 4" xfId="49025"/>
    <cellStyle name="Calc cel 3 3 3 3 7" xfId="16315"/>
    <cellStyle name="Calc cel 3 3 3 3 7 2" xfId="34642"/>
    <cellStyle name="Calc cel 3 3 3 3 7 3" xfId="41470"/>
    <cellStyle name="Calc cel 3 3 3 3 7 4" xfId="49643"/>
    <cellStyle name="Calc cel 3 3 3 3 8" xfId="4962"/>
    <cellStyle name="Calc cel 3 3 3 3 9" xfId="24414"/>
    <cellStyle name="Calc cel 3 3 3 4" xfId="3330"/>
    <cellStyle name="Calc cel 3 3 3 4 2" xfId="10370"/>
    <cellStyle name="Calc cel 3 3 3 4 2 2" xfId="29088"/>
    <cellStyle name="Calc cel 3 3 3 4 2 3" xfId="39217"/>
    <cellStyle name="Calc cel 3 3 3 4 3" xfId="4424"/>
    <cellStyle name="Calc cel 3 3 3 4 4" xfId="2871"/>
    <cellStyle name="Calc cel 3 3 3 4 5" xfId="43231"/>
    <cellStyle name="Calc cel 3 3 3 5" xfId="5626"/>
    <cellStyle name="Calc cel 3 3 3 5 2" xfId="12052"/>
    <cellStyle name="Calc cel 3 3 3 5 2 2" xfId="30379"/>
    <cellStyle name="Calc cel 3 3 3 5 2 3" xfId="36152"/>
    <cellStyle name="Calc cel 3 3 3 5 3" xfId="25078"/>
    <cellStyle name="Calc cel 3 3 3 5 4" xfId="38185"/>
    <cellStyle name="Calc cel 3 3 3 5 5" xfId="44485"/>
    <cellStyle name="Calc cel 3 3 3 6" xfId="6707"/>
    <cellStyle name="Calc cel 3 3 3 6 2" xfId="13009"/>
    <cellStyle name="Calc cel 3 3 3 6 2 2" xfId="31336"/>
    <cellStyle name="Calc cel 3 3 3 6 2 3" xfId="4421"/>
    <cellStyle name="Calc cel 3 3 3 6 3" xfId="26159"/>
    <cellStyle name="Calc cel 3 3 3 6 4" xfId="29758"/>
    <cellStyle name="Calc cel 3 3 3 6 5" xfId="45565"/>
    <cellStyle name="Calc cel 3 3 3 7" xfId="7286"/>
    <cellStyle name="Calc cel 3 3 3 7 2" xfId="26738"/>
    <cellStyle name="Calc cel 3 3 3 7 3" xfId="29695"/>
    <cellStyle name="Calc cel 3 3 3 7 4" xfId="46144"/>
    <cellStyle name="Calc cel 3 3 3 8" xfId="13976"/>
    <cellStyle name="Calc cel 3 3 3 8 2" xfId="32303"/>
    <cellStyle name="Calc cel 3 3 3 8 3" xfId="38951"/>
    <cellStyle name="Calc cel 3 3 3 8 4" xfId="46707"/>
    <cellStyle name="Calc cel 3 3 3 9" xfId="13703"/>
    <cellStyle name="Calc cel 3 3 3 9 2" xfId="32030"/>
    <cellStyle name="Calc cel 3 3 3 9 3" xfId="38848"/>
    <cellStyle name="Calc cel 3 3 3 9 4" xfId="46343"/>
    <cellStyle name="Calc cel 3 3 4" xfId="1732"/>
    <cellStyle name="Calc cel 3 3 4 10" xfId="13891"/>
    <cellStyle name="Calc cel 3 3 4 10 2" xfId="32218"/>
    <cellStyle name="Calc cel 3 3 4 10 3" xfId="38436"/>
    <cellStyle name="Calc cel 3 3 4 10 4" xfId="46616"/>
    <cellStyle name="Calc cel 3 3 4 11" xfId="13857"/>
    <cellStyle name="Calc cel 3 3 4 11 2" xfId="32184"/>
    <cellStyle name="Calc cel 3 3 4 11 3" xfId="38605"/>
    <cellStyle name="Calc cel 3 3 4 11 4" xfId="46577"/>
    <cellStyle name="Calc cel 3 3 4 12" xfId="4258"/>
    <cellStyle name="Calc cel 3 3 4 13" xfId="23769"/>
    <cellStyle name="Calc cel 3 3 4 14" xfId="39141"/>
    <cellStyle name="Calc cel 3 3 4 15" xfId="36722"/>
    <cellStyle name="Calc cel 3 3 4 16" xfId="42620"/>
    <cellStyle name="Calc cel 3 3 4 17" xfId="42857"/>
    <cellStyle name="Calc cel 3 3 4 2" xfId="2377"/>
    <cellStyle name="Calc cel 3 3 4 2 10" xfId="23568"/>
    <cellStyle name="Calc cel 3 3 4 2 11" xfId="37311"/>
    <cellStyle name="Calc cel 3 3 4 2 12" xfId="38658"/>
    <cellStyle name="Calc cel 3 3 4 2 13" xfId="43696"/>
    <cellStyle name="Calc cel 3 3 4 2 2" xfId="3856"/>
    <cellStyle name="Calc cel 3 3 4 2 2 2" xfId="10843"/>
    <cellStyle name="Calc cel 3 3 4 2 2 2 2" xfId="29421"/>
    <cellStyle name="Calc cel 3 3 4 2 2 2 3" xfId="29679"/>
    <cellStyle name="Calc cel 3 3 4 2 2 3" xfId="2754"/>
    <cellStyle name="Calc cel 3 3 4 2 2 4" xfId="37419"/>
    <cellStyle name="Calc cel 3 3 4 2 2 5" xfId="43418"/>
    <cellStyle name="Calc cel 3 3 4 2 3" xfId="6928"/>
    <cellStyle name="Calc cel 3 3 4 2 3 2" xfId="13215"/>
    <cellStyle name="Calc cel 3 3 4 2 3 2 2" xfId="31542"/>
    <cellStyle name="Calc cel 3 3 4 2 3 2 3" xfId="36840"/>
    <cellStyle name="Calc cel 3 3 4 2 3 3" xfId="26380"/>
    <cellStyle name="Calc cel 3 3 4 2 3 4" xfId="37116"/>
    <cellStyle name="Calc cel 3 3 4 2 3 5" xfId="45786"/>
    <cellStyle name="Calc cel 3 3 4 2 4" xfId="8854"/>
    <cellStyle name="Calc cel 3 3 4 2 4 2" xfId="27900"/>
    <cellStyle name="Calc cel 3 3 4 2 4 3" xfId="35010"/>
    <cellStyle name="Calc cel 3 3 4 2 4 4" xfId="47451"/>
    <cellStyle name="Calc cel 3 3 4 2 5" xfId="14878"/>
    <cellStyle name="Calc cel 3 3 4 2 5 2" xfId="33205"/>
    <cellStyle name="Calc cel 3 3 4 2 5 3" xfId="40033"/>
    <cellStyle name="Calc cel 3 3 4 2 5 4" xfId="48206"/>
    <cellStyle name="Calc cel 3 3 4 2 6" xfId="15572"/>
    <cellStyle name="Calc cel 3 3 4 2 6 2" xfId="33899"/>
    <cellStyle name="Calc cel 3 3 4 2 6 3" xfId="40727"/>
    <cellStyle name="Calc cel 3 3 4 2 6 4" xfId="48900"/>
    <cellStyle name="Calc cel 3 3 4 2 7" xfId="16190"/>
    <cellStyle name="Calc cel 3 3 4 2 7 2" xfId="34517"/>
    <cellStyle name="Calc cel 3 3 4 2 7 3" xfId="41345"/>
    <cellStyle name="Calc cel 3 3 4 2 7 4" xfId="49518"/>
    <cellStyle name="Calc cel 3 3 4 2 8" xfId="4837"/>
    <cellStyle name="Calc cel 3 3 4 2 9" xfId="24289"/>
    <cellStyle name="Calc cel 3 3 4 3" xfId="2621"/>
    <cellStyle name="Calc cel 3 3 4 3 10" xfId="23613"/>
    <cellStyle name="Calc cel 3 3 4 3 11" xfId="41911"/>
    <cellStyle name="Calc cel 3 3 4 3 12" xfId="2935"/>
    <cellStyle name="Calc cel 3 3 4 3 13" xfId="43940"/>
    <cellStyle name="Calc cel 3 3 4 3 2" xfId="5477"/>
    <cellStyle name="Calc cel 3 3 4 3 2 2" xfId="11912"/>
    <cellStyle name="Calc cel 3 3 4 3 2 2 2" xfId="30239"/>
    <cellStyle name="Calc cel 3 3 4 3 2 2 3" xfId="38896"/>
    <cellStyle name="Calc cel 3 3 4 3 2 3" xfId="24929"/>
    <cellStyle name="Calc cel 3 3 4 3 2 4" xfId="39291"/>
    <cellStyle name="Calc cel 3 3 4 3 2 5" xfId="44336"/>
    <cellStyle name="Calc cel 3 3 4 3 3" xfId="7172"/>
    <cellStyle name="Calc cel 3 3 4 3 3 2" xfId="13459"/>
    <cellStyle name="Calc cel 3 3 4 3 3 2 2" xfId="31786"/>
    <cellStyle name="Calc cel 3 3 4 3 3 2 3" xfId="36877"/>
    <cellStyle name="Calc cel 3 3 4 3 3 3" xfId="26624"/>
    <cellStyle name="Calc cel 3 3 4 3 3 4" xfId="29201"/>
    <cellStyle name="Calc cel 3 3 4 3 3 5" xfId="46030"/>
    <cellStyle name="Calc cel 3 3 4 3 4" xfId="9098"/>
    <cellStyle name="Calc cel 3 3 4 3 4 2" xfId="28144"/>
    <cellStyle name="Calc cel 3 3 4 3 4 3" xfId="37075"/>
    <cellStyle name="Calc cel 3 3 4 3 4 4" xfId="47695"/>
    <cellStyle name="Calc cel 3 3 4 3 5" xfId="15122"/>
    <cellStyle name="Calc cel 3 3 4 3 5 2" xfId="33449"/>
    <cellStyle name="Calc cel 3 3 4 3 5 3" xfId="40277"/>
    <cellStyle name="Calc cel 3 3 4 3 5 4" xfId="48450"/>
    <cellStyle name="Calc cel 3 3 4 3 6" xfId="15816"/>
    <cellStyle name="Calc cel 3 3 4 3 6 2" xfId="34143"/>
    <cellStyle name="Calc cel 3 3 4 3 6 3" xfId="40971"/>
    <cellStyle name="Calc cel 3 3 4 3 6 4" xfId="49144"/>
    <cellStyle name="Calc cel 3 3 4 3 7" xfId="16434"/>
    <cellStyle name="Calc cel 3 3 4 3 7 2" xfId="34761"/>
    <cellStyle name="Calc cel 3 3 4 3 7 3" xfId="41589"/>
    <cellStyle name="Calc cel 3 3 4 3 7 4" xfId="49762"/>
    <cellStyle name="Calc cel 3 3 4 3 8" xfId="5081"/>
    <cellStyle name="Calc cel 3 3 4 3 9" xfId="24533"/>
    <cellStyle name="Calc cel 3 3 4 4" xfId="6329"/>
    <cellStyle name="Calc cel 3 3 4 4 2" xfId="12692"/>
    <cellStyle name="Calc cel 3 3 4 4 2 2" xfId="31019"/>
    <cellStyle name="Calc cel 3 3 4 4 2 3" xfId="39069"/>
    <cellStyle name="Calc cel 3 3 4 4 3" xfId="25781"/>
    <cellStyle name="Calc cel 3 3 4 4 4" xfId="28861"/>
    <cellStyle name="Calc cel 3 3 4 4 5" xfId="45188"/>
    <cellStyle name="Calc cel 3 3 4 5" xfId="3337"/>
    <cellStyle name="Calc cel 3 3 4 5 2" xfId="10376"/>
    <cellStyle name="Calc cel 3 3 4 5 2 2" xfId="29094"/>
    <cellStyle name="Calc cel 3 3 4 5 2 3" xfId="23806"/>
    <cellStyle name="Calc cel 3 3 4 5 3" xfId="4150"/>
    <cellStyle name="Calc cel 3 3 4 5 4" xfId="2878"/>
    <cellStyle name="Calc cel 3 3 4 5 5" xfId="43238"/>
    <cellStyle name="Calc cel 3 3 4 6" xfId="5201"/>
    <cellStyle name="Calc cel 3 3 4 6 2" xfId="11654"/>
    <cellStyle name="Calc cel 3 3 4 6 2 2" xfId="29981"/>
    <cellStyle name="Calc cel 3 3 4 6 2 3" xfId="39096"/>
    <cellStyle name="Calc cel 3 3 4 6 3" xfId="24653"/>
    <cellStyle name="Calc cel 3 3 4 6 4" xfId="23555"/>
    <cellStyle name="Calc cel 3 3 4 6 5" xfId="44060"/>
    <cellStyle name="Calc cel 3 3 4 7" xfId="7328"/>
    <cellStyle name="Calc cel 3 3 4 7 2" xfId="26780"/>
    <cellStyle name="Calc cel 3 3 4 7 3" xfId="3973"/>
    <cellStyle name="Calc cel 3 3 4 7 4" xfId="46186"/>
    <cellStyle name="Calc cel 3 3 4 8" xfId="14239"/>
    <cellStyle name="Calc cel 3 3 4 8 2" xfId="32566"/>
    <cellStyle name="Calc cel 3 3 4 8 3" xfId="37122"/>
    <cellStyle name="Calc cel 3 3 4 8 4" xfId="46970"/>
    <cellStyle name="Calc cel 3 3 4 9" xfId="13945"/>
    <cellStyle name="Calc cel 3 3 4 9 2" xfId="32272"/>
    <cellStyle name="Calc cel 3 3 4 9 3" xfId="35892"/>
    <cellStyle name="Calc cel 3 3 4 9 4" xfId="46676"/>
    <cellStyle name="Calc cel 3 3 5" xfId="2395"/>
    <cellStyle name="Calc cel 3 3 5 10" xfId="36748"/>
    <cellStyle name="Calc cel 3 3 5 11" xfId="37774"/>
    <cellStyle name="Calc cel 3 3 5 12" xfId="29548"/>
    <cellStyle name="Calc cel 3 3 5 13" xfId="43714"/>
    <cellStyle name="Calc cel 3 3 5 2" xfId="5463"/>
    <cellStyle name="Calc cel 3 3 5 2 2" xfId="11899"/>
    <cellStyle name="Calc cel 3 3 5 2 2 2" xfId="30226"/>
    <cellStyle name="Calc cel 3 3 5 2 2 3" xfId="34951"/>
    <cellStyle name="Calc cel 3 3 5 2 3" xfId="24915"/>
    <cellStyle name="Calc cel 3 3 5 2 4" xfId="37983"/>
    <cellStyle name="Calc cel 3 3 5 2 5" xfId="44322"/>
    <cellStyle name="Calc cel 3 3 5 3" xfId="6946"/>
    <cellStyle name="Calc cel 3 3 5 3 2" xfId="13233"/>
    <cellStyle name="Calc cel 3 3 5 3 2 2" xfId="31560"/>
    <cellStyle name="Calc cel 3 3 5 3 2 3" xfId="37834"/>
    <cellStyle name="Calc cel 3 3 5 3 3" xfId="26398"/>
    <cellStyle name="Calc cel 3 3 5 3 4" xfId="36275"/>
    <cellStyle name="Calc cel 3 3 5 3 5" xfId="45804"/>
    <cellStyle name="Calc cel 3 3 5 4" xfId="8872"/>
    <cellStyle name="Calc cel 3 3 5 4 2" xfId="27918"/>
    <cellStyle name="Calc cel 3 3 5 4 3" xfId="36929"/>
    <cellStyle name="Calc cel 3 3 5 4 4" xfId="47469"/>
    <cellStyle name="Calc cel 3 3 5 5" xfId="14896"/>
    <cellStyle name="Calc cel 3 3 5 5 2" xfId="33223"/>
    <cellStyle name="Calc cel 3 3 5 5 3" xfId="40051"/>
    <cellStyle name="Calc cel 3 3 5 5 4" xfId="48224"/>
    <cellStyle name="Calc cel 3 3 5 6" xfId="15590"/>
    <cellStyle name="Calc cel 3 3 5 6 2" xfId="33917"/>
    <cellStyle name="Calc cel 3 3 5 6 3" xfId="40745"/>
    <cellStyle name="Calc cel 3 3 5 6 4" xfId="48918"/>
    <cellStyle name="Calc cel 3 3 5 7" xfId="16208"/>
    <cellStyle name="Calc cel 3 3 5 7 2" xfId="34535"/>
    <cellStyle name="Calc cel 3 3 5 7 3" xfId="41363"/>
    <cellStyle name="Calc cel 3 3 5 7 4" xfId="49536"/>
    <cellStyle name="Calc cel 3 3 5 8" xfId="4855"/>
    <cellStyle name="Calc cel 3 3 5 9" xfId="24307"/>
    <cellStyle name="Calc cel 3 3 6" xfId="2362"/>
    <cellStyle name="Calc cel 3 3 6 10" xfId="28606"/>
    <cellStyle name="Calc cel 3 3 6 11" xfId="42750"/>
    <cellStyle name="Calc cel 3 3 6 12" xfId="37539"/>
    <cellStyle name="Calc cel 3 3 6 13" xfId="43681"/>
    <cellStyle name="Calc cel 3 3 6 2" xfId="6016"/>
    <cellStyle name="Calc cel 3 3 6 2 2" xfId="12405"/>
    <cellStyle name="Calc cel 3 3 6 2 2 2" xfId="30732"/>
    <cellStyle name="Calc cel 3 3 6 2 2 3" xfId="38561"/>
    <cellStyle name="Calc cel 3 3 6 2 3" xfId="25468"/>
    <cellStyle name="Calc cel 3 3 6 2 4" xfId="27614"/>
    <cellStyle name="Calc cel 3 3 6 2 5" xfId="44875"/>
    <cellStyle name="Calc cel 3 3 6 3" xfId="6913"/>
    <cellStyle name="Calc cel 3 3 6 3 2" xfId="13200"/>
    <cellStyle name="Calc cel 3 3 6 3 2 2" xfId="31527"/>
    <cellStyle name="Calc cel 3 3 6 3 2 3" xfId="36187"/>
    <cellStyle name="Calc cel 3 3 6 3 3" xfId="26365"/>
    <cellStyle name="Calc cel 3 3 6 3 4" xfId="27635"/>
    <cellStyle name="Calc cel 3 3 6 3 5" xfId="45771"/>
    <cellStyle name="Calc cel 3 3 6 4" xfId="8839"/>
    <cellStyle name="Calc cel 3 3 6 4 2" xfId="27885"/>
    <cellStyle name="Calc cel 3 3 6 4 3" xfId="37115"/>
    <cellStyle name="Calc cel 3 3 6 4 4" xfId="47436"/>
    <cellStyle name="Calc cel 3 3 6 5" xfId="14863"/>
    <cellStyle name="Calc cel 3 3 6 5 2" xfId="33190"/>
    <cellStyle name="Calc cel 3 3 6 5 3" xfId="40018"/>
    <cellStyle name="Calc cel 3 3 6 5 4" xfId="48191"/>
    <cellStyle name="Calc cel 3 3 6 6" xfId="15557"/>
    <cellStyle name="Calc cel 3 3 6 6 2" xfId="33884"/>
    <cellStyle name="Calc cel 3 3 6 6 3" xfId="40712"/>
    <cellStyle name="Calc cel 3 3 6 6 4" xfId="48885"/>
    <cellStyle name="Calc cel 3 3 6 7" xfId="16175"/>
    <cellStyle name="Calc cel 3 3 6 7 2" xfId="34502"/>
    <cellStyle name="Calc cel 3 3 6 7 3" xfId="41330"/>
    <cellStyle name="Calc cel 3 3 6 7 4" xfId="49503"/>
    <cellStyle name="Calc cel 3 3 6 8" xfId="4822"/>
    <cellStyle name="Calc cel 3 3 6 9" xfId="24274"/>
    <cellStyle name="Calc cel 3 3 7" xfId="6362"/>
    <cellStyle name="Calc cel 3 3 7 2" xfId="12720"/>
    <cellStyle name="Calc cel 3 3 7 2 2" xfId="31047"/>
    <cellStyle name="Calc cel 3 3 7 2 3" xfId="34916"/>
    <cellStyle name="Calc cel 3 3 7 3" xfId="25814"/>
    <cellStyle name="Calc cel 3 3 7 4" xfId="23729"/>
    <cellStyle name="Calc cel 3 3 7 5" xfId="45221"/>
    <cellStyle name="Calc cel 3 3 8" xfId="5264"/>
    <cellStyle name="Calc cel 3 3 8 2" xfId="11713"/>
    <cellStyle name="Calc cel 3 3 8 2 2" xfId="30040"/>
    <cellStyle name="Calc cel 3 3 8 2 3" xfId="4038"/>
    <cellStyle name="Calc cel 3 3 8 3" xfId="24716"/>
    <cellStyle name="Calc cel 3 3 8 4" xfId="35087"/>
    <cellStyle name="Calc cel 3 3 8 5" xfId="44123"/>
    <cellStyle name="Calc cel 3 3 9" xfId="5662"/>
    <cellStyle name="Calc cel 3 3 9 2" xfId="12085"/>
    <cellStyle name="Calc cel 3 3 9 2 2" xfId="30412"/>
    <cellStyle name="Calc cel 3 3 9 2 3" xfId="37824"/>
    <cellStyle name="Calc cel 3 3 9 3" xfId="25114"/>
    <cellStyle name="Calc cel 3 3 9 4" xfId="35452"/>
    <cellStyle name="Calc cel 3 3 9 5" xfId="44521"/>
    <cellStyle name="Calc cel 3 4" xfId="489"/>
    <cellStyle name="Calc cel 3 4 10" xfId="5610"/>
    <cellStyle name="Calc cel 3 4 10 2" xfId="25062"/>
    <cellStyle name="Calc cel 3 4 10 3" xfId="36160"/>
    <cellStyle name="Calc cel 3 4 10 4" xfId="44469"/>
    <cellStyle name="Calc cel 3 4 11" xfId="13630"/>
    <cellStyle name="Calc cel 3 4 11 2" xfId="31957"/>
    <cellStyle name="Calc cel 3 4 11 3" xfId="34879"/>
    <cellStyle name="Calc cel 3 4 11 4" xfId="46270"/>
    <cellStyle name="Calc cel 3 4 12" xfId="10945"/>
    <cellStyle name="Calc cel 3 4 12 2" xfId="29496"/>
    <cellStyle name="Calc cel 3 4 12 3" xfId="3031"/>
    <cellStyle name="Calc cel 3 4 12 4" xfId="43430"/>
    <cellStyle name="Calc cel 3 4 13" xfId="9991"/>
    <cellStyle name="Calc cel 3 4 13 2" xfId="28780"/>
    <cellStyle name="Calc cel 3 4 13 3" xfId="28894"/>
    <cellStyle name="Calc cel 3 4 13 4" xfId="43033"/>
    <cellStyle name="Calc cel 3 4 14" xfId="11267"/>
    <cellStyle name="Calc cel 3 4 14 2" xfId="29713"/>
    <cellStyle name="Calc cel 3 4 14 3" xfId="35835"/>
    <cellStyle name="Calc cel 3 4 14 4" xfId="43441"/>
    <cellStyle name="Calc cel 3 4 15" xfId="2969"/>
    <cellStyle name="Calc cel 3 4 16" xfId="2837"/>
    <cellStyle name="Calc cel 3 4 17" xfId="28276"/>
    <cellStyle name="Calc cel 3 4 18" xfId="2820"/>
    <cellStyle name="Calc cel 3 4 19" xfId="42127"/>
    <cellStyle name="Calc cel 3 4 2" xfId="788"/>
    <cellStyle name="Calc cel 3 4 2 10" xfId="13760"/>
    <cellStyle name="Calc cel 3 4 2 10 2" xfId="32087"/>
    <cellStyle name="Calc cel 3 4 2 10 3" xfId="38141"/>
    <cellStyle name="Calc cel 3 4 2 10 4" xfId="46400"/>
    <cellStyle name="Calc cel 3 4 2 11" xfId="14317"/>
    <cellStyle name="Calc cel 3 4 2 11 2" xfId="32644"/>
    <cellStyle name="Calc cel 3 4 2 11 3" xfId="39472"/>
    <cellStyle name="Calc cel 3 4 2 11 4" xfId="47052"/>
    <cellStyle name="Calc cel 3 4 2 12" xfId="14508"/>
    <cellStyle name="Calc cel 3 4 2 12 2" xfId="32835"/>
    <cellStyle name="Calc cel 3 4 2 12 3" xfId="39663"/>
    <cellStyle name="Calc cel 3 4 2 12 4" xfId="47836"/>
    <cellStyle name="Calc cel 3 4 2 13" xfId="3137"/>
    <cellStyle name="Calc cel 3 4 2 14" xfId="4568"/>
    <cellStyle name="Calc cel 3 4 2 15" xfId="27332"/>
    <cellStyle name="Calc cel 3 4 2 16" xfId="28763"/>
    <cellStyle name="Calc cel 3 4 2 17" xfId="42157"/>
    <cellStyle name="Calc cel 3 4 2 18" xfId="42920"/>
    <cellStyle name="Calc cel 3 4 2 2" xfId="1978"/>
    <cellStyle name="Calc cel 3 4 2 2 10" xfId="4465"/>
    <cellStyle name="Calc cel 3 4 2 2 11" xfId="23960"/>
    <cellStyle name="Calc cel 3 4 2 2 12" xfId="37455"/>
    <cellStyle name="Calc cel 3 4 2 2 13" xfId="27710"/>
    <cellStyle name="Calc cel 3 4 2 2 14" xfId="42609"/>
    <cellStyle name="Calc cel 3 4 2 2 15" xfId="43479"/>
    <cellStyle name="Calc cel 3 4 2 2 2" xfId="2497"/>
    <cellStyle name="Calc cel 3 4 2 2 2 10" xfId="37487"/>
    <cellStyle name="Calc cel 3 4 2 2 2 11" xfId="39231"/>
    <cellStyle name="Calc cel 3 4 2 2 2 12" xfId="25956"/>
    <cellStyle name="Calc cel 3 4 2 2 2 13" xfId="43816"/>
    <cellStyle name="Calc cel 3 4 2 2 2 2" xfId="5398"/>
    <cellStyle name="Calc cel 3 4 2 2 2 2 2" xfId="11835"/>
    <cellStyle name="Calc cel 3 4 2 2 2 2 2 2" xfId="30162"/>
    <cellStyle name="Calc cel 3 4 2 2 2 2 2 3" xfId="2823"/>
    <cellStyle name="Calc cel 3 4 2 2 2 2 3" xfId="24850"/>
    <cellStyle name="Calc cel 3 4 2 2 2 2 4" xfId="36627"/>
    <cellStyle name="Calc cel 3 4 2 2 2 2 5" xfId="44257"/>
    <cellStyle name="Calc cel 3 4 2 2 2 3" xfId="7048"/>
    <cellStyle name="Calc cel 3 4 2 2 2 3 2" xfId="13335"/>
    <cellStyle name="Calc cel 3 4 2 2 2 3 2 2" xfId="31662"/>
    <cellStyle name="Calc cel 3 4 2 2 2 3 2 3" xfId="23629"/>
    <cellStyle name="Calc cel 3 4 2 2 2 3 3" xfId="26500"/>
    <cellStyle name="Calc cel 3 4 2 2 2 3 4" xfId="36636"/>
    <cellStyle name="Calc cel 3 4 2 2 2 3 5" xfId="45906"/>
    <cellStyle name="Calc cel 3 4 2 2 2 4" xfId="8974"/>
    <cellStyle name="Calc cel 3 4 2 2 2 4 2" xfId="28020"/>
    <cellStyle name="Calc cel 3 4 2 2 2 4 3" xfId="4330"/>
    <cellStyle name="Calc cel 3 4 2 2 2 4 4" xfId="47571"/>
    <cellStyle name="Calc cel 3 4 2 2 2 5" xfId="14998"/>
    <cellStyle name="Calc cel 3 4 2 2 2 5 2" xfId="33325"/>
    <cellStyle name="Calc cel 3 4 2 2 2 5 3" xfId="40153"/>
    <cellStyle name="Calc cel 3 4 2 2 2 5 4" xfId="48326"/>
    <cellStyle name="Calc cel 3 4 2 2 2 6" xfId="15692"/>
    <cellStyle name="Calc cel 3 4 2 2 2 6 2" xfId="34019"/>
    <cellStyle name="Calc cel 3 4 2 2 2 6 3" xfId="40847"/>
    <cellStyle name="Calc cel 3 4 2 2 2 6 4" xfId="49020"/>
    <cellStyle name="Calc cel 3 4 2 2 2 7" xfId="16310"/>
    <cellStyle name="Calc cel 3 4 2 2 2 7 2" xfId="34637"/>
    <cellStyle name="Calc cel 3 4 2 2 2 7 3" xfId="41465"/>
    <cellStyle name="Calc cel 3 4 2 2 2 7 4" xfId="49638"/>
    <cellStyle name="Calc cel 3 4 2 2 2 8" xfId="4957"/>
    <cellStyle name="Calc cel 3 4 2 2 2 9" xfId="24409"/>
    <cellStyle name="Calc cel 3 4 2 2 3" xfId="2697"/>
    <cellStyle name="Calc cel 3 4 2 2 3 10" xfId="38137"/>
    <cellStyle name="Calc cel 3 4 2 2 3 11" xfId="38047"/>
    <cellStyle name="Calc cel 3 4 2 2 3 12" xfId="42528"/>
    <cellStyle name="Calc cel 3 4 2 2 3 13" xfId="44016"/>
    <cellStyle name="Calc cel 3 4 2 2 3 2" xfId="5974"/>
    <cellStyle name="Calc cel 3 4 2 2 3 2 2" xfId="12368"/>
    <cellStyle name="Calc cel 3 4 2 2 3 2 2 2" xfId="30695"/>
    <cellStyle name="Calc cel 3 4 2 2 3 2 2 3" xfId="36644"/>
    <cellStyle name="Calc cel 3 4 2 2 3 2 3" xfId="25426"/>
    <cellStyle name="Calc cel 3 4 2 2 3 2 4" xfId="2927"/>
    <cellStyle name="Calc cel 3 4 2 2 3 2 5" xfId="44833"/>
    <cellStyle name="Calc cel 3 4 2 2 3 3" xfId="7248"/>
    <cellStyle name="Calc cel 3 4 2 2 3 3 2" xfId="13535"/>
    <cellStyle name="Calc cel 3 4 2 2 3 3 2 2" xfId="31862"/>
    <cellStyle name="Calc cel 3 4 2 2 3 3 2 3" xfId="34938"/>
    <cellStyle name="Calc cel 3 4 2 2 3 3 3" xfId="26700"/>
    <cellStyle name="Calc cel 3 4 2 2 3 3 4" xfId="37803"/>
    <cellStyle name="Calc cel 3 4 2 2 3 3 5" xfId="46106"/>
    <cellStyle name="Calc cel 3 4 2 2 3 4" xfId="9174"/>
    <cellStyle name="Calc cel 3 4 2 2 3 4 2" xfId="28220"/>
    <cellStyle name="Calc cel 3 4 2 2 3 4 3" xfId="28787"/>
    <cellStyle name="Calc cel 3 4 2 2 3 4 4" xfId="47771"/>
    <cellStyle name="Calc cel 3 4 2 2 3 5" xfId="15198"/>
    <cellStyle name="Calc cel 3 4 2 2 3 5 2" xfId="33525"/>
    <cellStyle name="Calc cel 3 4 2 2 3 5 3" xfId="40353"/>
    <cellStyle name="Calc cel 3 4 2 2 3 5 4" xfId="48526"/>
    <cellStyle name="Calc cel 3 4 2 2 3 6" xfId="15892"/>
    <cellStyle name="Calc cel 3 4 2 2 3 6 2" xfId="34219"/>
    <cellStyle name="Calc cel 3 4 2 2 3 6 3" xfId="41047"/>
    <cellStyle name="Calc cel 3 4 2 2 3 6 4" xfId="49220"/>
    <cellStyle name="Calc cel 3 4 2 2 3 7" xfId="16510"/>
    <cellStyle name="Calc cel 3 4 2 2 3 7 2" xfId="34837"/>
    <cellStyle name="Calc cel 3 4 2 2 3 7 3" xfId="41665"/>
    <cellStyle name="Calc cel 3 4 2 2 3 7 4" xfId="49838"/>
    <cellStyle name="Calc cel 3 4 2 2 3 8" xfId="5157"/>
    <cellStyle name="Calc cel 3 4 2 2 3 9" xfId="24609"/>
    <cellStyle name="Calc cel 3 4 2 2 4" xfId="5925"/>
    <cellStyle name="Calc cel 3 4 2 2 4 2" xfId="12323"/>
    <cellStyle name="Calc cel 3 4 2 2 4 2 2" xfId="30650"/>
    <cellStyle name="Calc cel 3 4 2 2 4 2 3" xfId="29349"/>
    <cellStyle name="Calc cel 3 4 2 2 4 3" xfId="25377"/>
    <cellStyle name="Calc cel 3 4 2 2 4 4" xfId="29272"/>
    <cellStyle name="Calc cel 3 4 2 2 4 5" xfId="44784"/>
    <cellStyle name="Calc cel 3 4 2 2 5" xfId="6645"/>
    <cellStyle name="Calc cel 3 4 2 2 5 2" xfId="12959"/>
    <cellStyle name="Calc cel 3 4 2 2 5 2 2" xfId="31286"/>
    <cellStyle name="Calc cel 3 4 2 2 5 2 3" xfId="38106"/>
    <cellStyle name="Calc cel 3 4 2 2 5 3" xfId="26097"/>
    <cellStyle name="Calc cel 3 4 2 2 5 4" xfId="39182"/>
    <cellStyle name="Calc cel 3 4 2 2 5 5" xfId="45503"/>
    <cellStyle name="Calc cel 3 4 2 2 6" xfId="8455"/>
    <cellStyle name="Calc cel 3 4 2 2 6 2" xfId="27569"/>
    <cellStyle name="Calc cel 3 4 2 2 6 3" xfId="4604"/>
    <cellStyle name="Calc cel 3 4 2 2 6 4" xfId="47139"/>
    <cellStyle name="Calc cel 3 4 2 2 7" xfId="14586"/>
    <cellStyle name="Calc cel 3 4 2 2 7 2" xfId="32913"/>
    <cellStyle name="Calc cel 3 4 2 2 7 3" xfId="39741"/>
    <cellStyle name="Calc cel 3 4 2 2 7 4" xfId="47914"/>
    <cellStyle name="Calc cel 3 4 2 2 8" xfId="15314"/>
    <cellStyle name="Calc cel 3 4 2 2 8 2" xfId="33641"/>
    <cellStyle name="Calc cel 3 4 2 2 8 3" xfId="40469"/>
    <cellStyle name="Calc cel 3 4 2 2 8 4" xfId="48642"/>
    <cellStyle name="Calc cel 3 4 2 2 9" xfId="15973"/>
    <cellStyle name="Calc cel 3 4 2 2 9 2" xfId="34300"/>
    <cellStyle name="Calc cel 3 4 2 2 9 3" xfId="41128"/>
    <cellStyle name="Calc cel 3 4 2 2 9 4" xfId="49301"/>
    <cellStyle name="Calc cel 3 4 2 3" xfId="2256"/>
    <cellStyle name="Calc cel 3 4 2 3 10" xfId="35534"/>
    <cellStyle name="Calc cel 3 4 2 3 11" xfId="38127"/>
    <cellStyle name="Calc cel 3 4 2 3 12" xfId="41802"/>
    <cellStyle name="Calc cel 3 4 2 3 13" xfId="43575"/>
    <cellStyle name="Calc cel 3 4 2 3 2" xfId="6205"/>
    <cellStyle name="Calc cel 3 4 2 3 2 2" xfId="12579"/>
    <cellStyle name="Calc cel 3 4 2 3 2 2 2" xfId="30906"/>
    <cellStyle name="Calc cel 3 4 2 3 2 2 3" xfId="38217"/>
    <cellStyle name="Calc cel 3 4 2 3 2 3" xfId="25657"/>
    <cellStyle name="Calc cel 3 4 2 3 2 4" xfId="35816"/>
    <cellStyle name="Calc cel 3 4 2 3 2 5" xfId="45064"/>
    <cellStyle name="Calc cel 3 4 2 3 3" xfId="6807"/>
    <cellStyle name="Calc cel 3 4 2 3 3 2" xfId="13094"/>
    <cellStyle name="Calc cel 3 4 2 3 3 2 2" xfId="31421"/>
    <cellStyle name="Calc cel 3 4 2 3 3 2 3" xfId="35231"/>
    <cellStyle name="Calc cel 3 4 2 3 3 3" xfId="26259"/>
    <cellStyle name="Calc cel 3 4 2 3 3 4" xfId="26890"/>
    <cellStyle name="Calc cel 3 4 2 3 3 5" xfId="45665"/>
    <cellStyle name="Calc cel 3 4 2 3 4" xfId="8733"/>
    <cellStyle name="Calc cel 3 4 2 3 4 2" xfId="27779"/>
    <cellStyle name="Calc cel 3 4 2 3 4 3" xfId="28484"/>
    <cellStyle name="Calc cel 3 4 2 3 4 4" xfId="47330"/>
    <cellStyle name="Calc cel 3 4 2 3 5" xfId="14757"/>
    <cellStyle name="Calc cel 3 4 2 3 5 2" xfId="33084"/>
    <cellStyle name="Calc cel 3 4 2 3 5 3" xfId="39912"/>
    <cellStyle name="Calc cel 3 4 2 3 5 4" xfId="48085"/>
    <cellStyle name="Calc cel 3 4 2 3 6" xfId="15451"/>
    <cellStyle name="Calc cel 3 4 2 3 6 2" xfId="33778"/>
    <cellStyle name="Calc cel 3 4 2 3 6 3" xfId="40606"/>
    <cellStyle name="Calc cel 3 4 2 3 6 4" xfId="48779"/>
    <cellStyle name="Calc cel 3 4 2 3 7" xfId="16069"/>
    <cellStyle name="Calc cel 3 4 2 3 7 2" xfId="34396"/>
    <cellStyle name="Calc cel 3 4 2 3 7 3" xfId="41224"/>
    <cellStyle name="Calc cel 3 4 2 3 7 4" xfId="49397"/>
    <cellStyle name="Calc cel 3 4 2 3 8" xfId="4716"/>
    <cellStyle name="Calc cel 3 4 2 3 9" xfId="24168"/>
    <cellStyle name="Calc cel 3 4 2 4" xfId="2554"/>
    <cellStyle name="Calc cel 3 4 2 4 10" xfId="27182"/>
    <cellStyle name="Calc cel 3 4 2 4 11" xfId="42433"/>
    <cellStyle name="Calc cel 3 4 2 4 12" xfId="38711"/>
    <cellStyle name="Calc cel 3 4 2 4 13" xfId="43873"/>
    <cellStyle name="Calc cel 3 4 2 4 2" xfId="5670"/>
    <cellStyle name="Calc cel 3 4 2 4 2 2" xfId="12092"/>
    <cellStyle name="Calc cel 3 4 2 4 2 2 2" xfId="30419"/>
    <cellStyle name="Calc cel 3 4 2 4 2 2 3" xfId="35945"/>
    <cellStyle name="Calc cel 3 4 2 4 2 3" xfId="25122"/>
    <cellStyle name="Calc cel 3 4 2 4 2 4" xfId="28768"/>
    <cellStyle name="Calc cel 3 4 2 4 2 5" xfId="44529"/>
    <cellStyle name="Calc cel 3 4 2 4 3" xfId="7105"/>
    <cellStyle name="Calc cel 3 4 2 4 3 2" xfId="13392"/>
    <cellStyle name="Calc cel 3 4 2 4 3 2 2" xfId="31719"/>
    <cellStyle name="Calc cel 3 4 2 4 3 2 3" xfId="27392"/>
    <cellStyle name="Calc cel 3 4 2 4 3 3" xfId="26557"/>
    <cellStyle name="Calc cel 3 4 2 4 3 4" xfId="28332"/>
    <cellStyle name="Calc cel 3 4 2 4 3 5" xfId="45963"/>
    <cellStyle name="Calc cel 3 4 2 4 4" xfId="9031"/>
    <cellStyle name="Calc cel 3 4 2 4 4 2" xfId="28077"/>
    <cellStyle name="Calc cel 3 4 2 4 4 3" xfId="38909"/>
    <cellStyle name="Calc cel 3 4 2 4 4 4" xfId="47628"/>
    <cellStyle name="Calc cel 3 4 2 4 5" xfId="15055"/>
    <cellStyle name="Calc cel 3 4 2 4 5 2" xfId="33382"/>
    <cellStyle name="Calc cel 3 4 2 4 5 3" xfId="40210"/>
    <cellStyle name="Calc cel 3 4 2 4 5 4" xfId="48383"/>
    <cellStyle name="Calc cel 3 4 2 4 6" xfId="15749"/>
    <cellStyle name="Calc cel 3 4 2 4 6 2" xfId="34076"/>
    <cellStyle name="Calc cel 3 4 2 4 6 3" xfId="40904"/>
    <cellStyle name="Calc cel 3 4 2 4 6 4" xfId="49077"/>
    <cellStyle name="Calc cel 3 4 2 4 7" xfId="16367"/>
    <cellStyle name="Calc cel 3 4 2 4 7 2" xfId="34694"/>
    <cellStyle name="Calc cel 3 4 2 4 7 3" xfId="41522"/>
    <cellStyle name="Calc cel 3 4 2 4 7 4" xfId="49695"/>
    <cellStyle name="Calc cel 3 4 2 4 8" xfId="5014"/>
    <cellStyle name="Calc cel 3 4 2 4 9" xfId="24466"/>
    <cellStyle name="Calc cel 3 4 2 5" xfId="3380"/>
    <cellStyle name="Calc cel 3 4 2 5 2" xfId="10416"/>
    <cellStyle name="Calc cel 3 4 2 5 2 2" xfId="29127"/>
    <cellStyle name="Calc cel 3 4 2 5 2 3" xfId="29796"/>
    <cellStyle name="Calc cel 3 4 2 5 3" xfId="2946"/>
    <cellStyle name="Calc cel 3 4 2 5 4" xfId="35636"/>
    <cellStyle name="Calc cel 3 4 2 5 5" xfId="43263"/>
    <cellStyle name="Calc cel 3 4 2 6" xfId="5575"/>
    <cellStyle name="Calc cel 3 4 2 6 2" xfId="12004"/>
    <cellStyle name="Calc cel 3 4 2 6 2 2" xfId="30331"/>
    <cellStyle name="Calc cel 3 4 2 6 2 3" xfId="38582"/>
    <cellStyle name="Calc cel 3 4 2 6 3" xfId="25027"/>
    <cellStyle name="Calc cel 3 4 2 6 4" xfId="36726"/>
    <cellStyle name="Calc cel 3 4 2 6 5" xfId="44434"/>
    <cellStyle name="Calc cel 3 4 2 7" xfId="6071"/>
    <cellStyle name="Calc cel 3 4 2 7 2" xfId="12453"/>
    <cellStyle name="Calc cel 3 4 2 7 2 2" xfId="30780"/>
    <cellStyle name="Calc cel 3 4 2 7 2 3" xfId="36115"/>
    <cellStyle name="Calc cel 3 4 2 7 3" xfId="25523"/>
    <cellStyle name="Calc cel 3 4 2 7 4" xfId="37274"/>
    <cellStyle name="Calc cel 3 4 2 7 5" xfId="44930"/>
    <cellStyle name="Calc cel 3 4 2 8" xfId="5719"/>
    <cellStyle name="Calc cel 3 4 2 8 2" xfId="25171"/>
    <cellStyle name="Calc cel 3 4 2 8 3" xfId="37544"/>
    <cellStyle name="Calc cel 3 4 2 8 4" xfId="44578"/>
    <cellStyle name="Calc cel 3 4 2 9" xfId="13687"/>
    <cellStyle name="Calc cel 3 4 2 9 2" xfId="32014"/>
    <cellStyle name="Calc cel 3 4 2 9 3" xfId="37388"/>
    <cellStyle name="Calc cel 3 4 2 9 4" xfId="46327"/>
    <cellStyle name="Calc cel 3 4 20" xfId="42801"/>
    <cellStyle name="Calc cel 3 4 3" xfId="1312"/>
    <cellStyle name="Calc cel 3 4 3 10" xfId="14692"/>
    <cellStyle name="Calc cel 3 4 3 10 2" xfId="33019"/>
    <cellStyle name="Calc cel 3 4 3 10 3" xfId="39847"/>
    <cellStyle name="Calc cel 3 4 3 10 4" xfId="48020"/>
    <cellStyle name="Calc cel 3 4 3 11" xfId="15390"/>
    <cellStyle name="Calc cel 3 4 3 11 2" xfId="33717"/>
    <cellStyle name="Calc cel 3 4 3 11 3" xfId="40545"/>
    <cellStyle name="Calc cel 3 4 3 11 4" xfId="48718"/>
    <cellStyle name="Calc cel 3 4 3 12" xfId="3916"/>
    <cellStyle name="Calc cel 3 4 3 13" xfId="2752"/>
    <cellStyle name="Calc cel 3 4 3 14" xfId="27466"/>
    <cellStyle name="Calc cel 3 4 3 15" xfId="41922"/>
    <cellStyle name="Calc cel 3 4 3 16" xfId="42341"/>
    <cellStyle name="Calc cel 3 4 3 17" xfId="42985"/>
    <cellStyle name="Calc cel 3 4 3 2" xfId="2438"/>
    <cellStyle name="Calc cel 3 4 3 2 10" xfId="35721"/>
    <cellStyle name="Calc cel 3 4 3 2 11" xfId="36984"/>
    <cellStyle name="Calc cel 3 4 3 2 12" xfId="35813"/>
    <cellStyle name="Calc cel 3 4 3 2 13" xfId="43757"/>
    <cellStyle name="Calc cel 3 4 3 2 2" xfId="5449"/>
    <cellStyle name="Calc cel 3 4 3 2 2 2" xfId="11885"/>
    <cellStyle name="Calc cel 3 4 3 2 2 2 2" xfId="30212"/>
    <cellStyle name="Calc cel 3 4 3 2 2 2 3" xfId="36472"/>
    <cellStyle name="Calc cel 3 4 3 2 2 3" xfId="24901"/>
    <cellStyle name="Calc cel 3 4 3 2 2 4" xfId="27686"/>
    <cellStyle name="Calc cel 3 4 3 2 2 5" xfId="44308"/>
    <cellStyle name="Calc cel 3 4 3 2 3" xfId="6989"/>
    <cellStyle name="Calc cel 3 4 3 2 3 2" xfId="13276"/>
    <cellStyle name="Calc cel 3 4 3 2 3 2 2" xfId="31603"/>
    <cellStyle name="Calc cel 3 4 3 2 3 2 3" xfId="27185"/>
    <cellStyle name="Calc cel 3 4 3 2 3 3" xfId="26441"/>
    <cellStyle name="Calc cel 3 4 3 2 3 4" xfId="37827"/>
    <cellStyle name="Calc cel 3 4 3 2 3 5" xfId="45847"/>
    <cellStyle name="Calc cel 3 4 3 2 4" xfId="8915"/>
    <cellStyle name="Calc cel 3 4 3 2 4 2" xfId="27961"/>
    <cellStyle name="Calc cel 3 4 3 2 4 3" xfId="36321"/>
    <cellStyle name="Calc cel 3 4 3 2 4 4" xfId="47512"/>
    <cellStyle name="Calc cel 3 4 3 2 5" xfId="14939"/>
    <cellStyle name="Calc cel 3 4 3 2 5 2" xfId="33266"/>
    <cellStyle name="Calc cel 3 4 3 2 5 3" xfId="40094"/>
    <cellStyle name="Calc cel 3 4 3 2 5 4" xfId="48267"/>
    <cellStyle name="Calc cel 3 4 3 2 6" xfId="15633"/>
    <cellStyle name="Calc cel 3 4 3 2 6 2" xfId="33960"/>
    <cellStyle name="Calc cel 3 4 3 2 6 3" xfId="40788"/>
    <cellStyle name="Calc cel 3 4 3 2 6 4" xfId="48961"/>
    <cellStyle name="Calc cel 3 4 3 2 7" xfId="16251"/>
    <cellStyle name="Calc cel 3 4 3 2 7 2" xfId="34578"/>
    <cellStyle name="Calc cel 3 4 3 2 7 3" xfId="41406"/>
    <cellStyle name="Calc cel 3 4 3 2 7 4" xfId="49579"/>
    <cellStyle name="Calc cel 3 4 3 2 8" xfId="4898"/>
    <cellStyle name="Calc cel 3 4 3 2 9" xfId="24350"/>
    <cellStyle name="Calc cel 3 4 3 3" xfId="2526"/>
    <cellStyle name="Calc cel 3 4 3 3 10" xfId="36277"/>
    <cellStyle name="Calc cel 3 4 3 3 11" xfId="2912"/>
    <cellStyle name="Calc cel 3 4 3 3 12" xfId="42560"/>
    <cellStyle name="Calc cel 3 4 3 3 13" xfId="43845"/>
    <cellStyle name="Calc cel 3 4 3 3 2" xfId="5990"/>
    <cellStyle name="Calc cel 3 4 3 3 2 2" xfId="12381"/>
    <cellStyle name="Calc cel 3 4 3 3 2 2 2" xfId="30708"/>
    <cellStyle name="Calc cel 3 4 3 3 2 2 3" xfId="38411"/>
    <cellStyle name="Calc cel 3 4 3 3 2 3" xfId="25442"/>
    <cellStyle name="Calc cel 3 4 3 3 2 4" xfId="23746"/>
    <cellStyle name="Calc cel 3 4 3 3 2 5" xfId="44849"/>
    <cellStyle name="Calc cel 3 4 3 3 3" xfId="7077"/>
    <cellStyle name="Calc cel 3 4 3 3 3 2" xfId="13364"/>
    <cellStyle name="Calc cel 3 4 3 3 3 2 2" xfId="31691"/>
    <cellStyle name="Calc cel 3 4 3 3 3 2 3" xfId="29152"/>
    <cellStyle name="Calc cel 3 4 3 3 3 3" xfId="26529"/>
    <cellStyle name="Calc cel 3 4 3 3 3 4" xfId="39147"/>
    <cellStyle name="Calc cel 3 4 3 3 3 5" xfId="45935"/>
    <cellStyle name="Calc cel 3 4 3 3 4" xfId="9003"/>
    <cellStyle name="Calc cel 3 4 3 3 4 2" xfId="28049"/>
    <cellStyle name="Calc cel 3 4 3 3 4 3" xfId="27254"/>
    <cellStyle name="Calc cel 3 4 3 3 4 4" xfId="47600"/>
    <cellStyle name="Calc cel 3 4 3 3 5" xfId="15027"/>
    <cellStyle name="Calc cel 3 4 3 3 5 2" xfId="33354"/>
    <cellStyle name="Calc cel 3 4 3 3 5 3" xfId="40182"/>
    <cellStyle name="Calc cel 3 4 3 3 5 4" xfId="48355"/>
    <cellStyle name="Calc cel 3 4 3 3 6" xfId="15721"/>
    <cellStyle name="Calc cel 3 4 3 3 6 2" xfId="34048"/>
    <cellStyle name="Calc cel 3 4 3 3 6 3" xfId="40876"/>
    <cellStyle name="Calc cel 3 4 3 3 6 4" xfId="49049"/>
    <cellStyle name="Calc cel 3 4 3 3 7" xfId="16339"/>
    <cellStyle name="Calc cel 3 4 3 3 7 2" xfId="34666"/>
    <cellStyle name="Calc cel 3 4 3 3 7 3" xfId="41494"/>
    <cellStyle name="Calc cel 3 4 3 3 7 4" xfId="49667"/>
    <cellStyle name="Calc cel 3 4 3 3 8" xfId="4986"/>
    <cellStyle name="Calc cel 3 4 3 3 9" xfId="24438"/>
    <cellStyle name="Calc cel 3 4 3 4" xfId="5838"/>
    <cellStyle name="Calc cel 3 4 3 4 2" xfId="12244"/>
    <cellStyle name="Calc cel 3 4 3 4 2 2" xfId="30571"/>
    <cellStyle name="Calc cel 3 4 3 4 2 3" xfId="35198"/>
    <cellStyle name="Calc cel 3 4 3 4 3" xfId="25290"/>
    <cellStyle name="Calc cel 3 4 3 4 4" xfId="28429"/>
    <cellStyle name="Calc cel 3 4 3 4 5" xfId="44697"/>
    <cellStyle name="Calc cel 3 4 3 5" xfId="5811"/>
    <cellStyle name="Calc cel 3 4 3 5 2" xfId="12217"/>
    <cellStyle name="Calc cel 3 4 3 5 2 2" xfId="30544"/>
    <cellStyle name="Calc cel 3 4 3 5 2 3" xfId="35103"/>
    <cellStyle name="Calc cel 3 4 3 5 3" xfId="25263"/>
    <cellStyle name="Calc cel 3 4 3 5 4" xfId="39394"/>
    <cellStyle name="Calc cel 3 4 3 5 5" xfId="44670"/>
    <cellStyle name="Calc cel 3 4 3 6" xfId="5680"/>
    <cellStyle name="Calc cel 3 4 3 6 2" xfId="12100"/>
    <cellStyle name="Calc cel 3 4 3 6 2 2" xfId="30427"/>
    <cellStyle name="Calc cel 3 4 3 6 2 3" xfId="36319"/>
    <cellStyle name="Calc cel 3 4 3 6 3" xfId="25132"/>
    <cellStyle name="Calc cel 3 4 3 6 4" xfId="28646"/>
    <cellStyle name="Calc cel 3 4 3 6 5" xfId="44539"/>
    <cellStyle name="Calc cel 3 4 3 7" xfId="6498"/>
    <cellStyle name="Calc cel 3 4 3 7 2" xfId="25950"/>
    <cellStyle name="Calc cel 3 4 3 7 3" xfId="27673"/>
    <cellStyle name="Calc cel 3 4 3 7 4" xfId="45357"/>
    <cellStyle name="Calc cel 3 4 3 8" xfId="13985"/>
    <cellStyle name="Calc cel 3 4 3 8 2" xfId="32312"/>
    <cellStyle name="Calc cel 3 4 3 8 3" xfId="37189"/>
    <cellStyle name="Calc cel 3 4 3 8 4" xfId="46716"/>
    <cellStyle name="Calc cel 3 4 3 9" xfId="14474"/>
    <cellStyle name="Calc cel 3 4 3 9 2" xfId="32801"/>
    <cellStyle name="Calc cel 3 4 3 9 3" xfId="39629"/>
    <cellStyle name="Calc cel 3 4 3 9 4" xfId="47265"/>
    <cellStyle name="Calc cel 3 4 4" xfId="1741"/>
    <cellStyle name="Calc cel 3 4 4 10" xfId="14061"/>
    <cellStyle name="Calc cel 3 4 4 10 2" xfId="32388"/>
    <cellStyle name="Calc cel 3 4 4 10 3" xfId="29252"/>
    <cellStyle name="Calc cel 3 4 4 10 4" xfId="46792"/>
    <cellStyle name="Calc cel 3 4 4 11" xfId="14428"/>
    <cellStyle name="Calc cel 3 4 4 11 2" xfId="32755"/>
    <cellStyle name="Calc cel 3 4 4 11 3" xfId="39583"/>
    <cellStyle name="Calc cel 3 4 4 11 4" xfId="47219"/>
    <cellStyle name="Calc cel 3 4 4 12" xfId="4267"/>
    <cellStyle name="Calc cel 3 4 4 13" xfId="23778"/>
    <cellStyle name="Calc cel 3 4 4 14" xfId="28609"/>
    <cellStyle name="Calc cel 3 4 4 15" xfId="28567"/>
    <cellStyle name="Calc cel 3 4 4 16" xfId="41902"/>
    <cellStyle name="Calc cel 3 4 4 17" xfId="42866"/>
    <cellStyle name="Calc cel 3 4 4 2" xfId="2622"/>
    <cellStyle name="Calc cel 3 4 4 2 10" xfId="35682"/>
    <cellStyle name="Calc cel 3 4 4 2 11" xfId="42289"/>
    <cellStyle name="Calc cel 3 4 4 2 12" xfId="36703"/>
    <cellStyle name="Calc cel 3 4 4 2 13" xfId="43941"/>
    <cellStyle name="Calc cel 3 4 4 2 2" xfId="6012"/>
    <cellStyle name="Calc cel 3 4 4 2 2 2" xfId="12401"/>
    <cellStyle name="Calc cel 3 4 4 2 2 2 2" xfId="30728"/>
    <cellStyle name="Calc cel 3 4 4 2 2 2 3" xfId="38165"/>
    <cellStyle name="Calc cel 3 4 4 2 2 3" xfId="25464"/>
    <cellStyle name="Calc cel 3 4 4 2 2 4" xfId="29868"/>
    <cellStyle name="Calc cel 3 4 4 2 2 5" xfId="44871"/>
    <cellStyle name="Calc cel 3 4 4 2 3" xfId="7173"/>
    <cellStyle name="Calc cel 3 4 4 2 3 2" xfId="13460"/>
    <cellStyle name="Calc cel 3 4 4 2 3 2 2" xfId="31787"/>
    <cellStyle name="Calc cel 3 4 4 2 3 2 3" xfId="38252"/>
    <cellStyle name="Calc cel 3 4 4 2 3 3" xfId="26625"/>
    <cellStyle name="Calc cel 3 4 4 2 3 4" xfId="4527"/>
    <cellStyle name="Calc cel 3 4 4 2 3 5" xfId="46031"/>
    <cellStyle name="Calc cel 3 4 4 2 4" xfId="9099"/>
    <cellStyle name="Calc cel 3 4 4 2 4 2" xfId="28145"/>
    <cellStyle name="Calc cel 3 4 4 2 4 3" xfId="38453"/>
    <cellStyle name="Calc cel 3 4 4 2 4 4" xfId="47696"/>
    <cellStyle name="Calc cel 3 4 4 2 5" xfId="15123"/>
    <cellStyle name="Calc cel 3 4 4 2 5 2" xfId="33450"/>
    <cellStyle name="Calc cel 3 4 4 2 5 3" xfId="40278"/>
    <cellStyle name="Calc cel 3 4 4 2 5 4" xfId="48451"/>
    <cellStyle name="Calc cel 3 4 4 2 6" xfId="15817"/>
    <cellStyle name="Calc cel 3 4 4 2 6 2" xfId="34144"/>
    <cellStyle name="Calc cel 3 4 4 2 6 3" xfId="40972"/>
    <cellStyle name="Calc cel 3 4 4 2 6 4" xfId="49145"/>
    <cellStyle name="Calc cel 3 4 4 2 7" xfId="16435"/>
    <cellStyle name="Calc cel 3 4 4 2 7 2" xfId="34762"/>
    <cellStyle name="Calc cel 3 4 4 2 7 3" xfId="41590"/>
    <cellStyle name="Calc cel 3 4 4 2 7 4" xfId="49763"/>
    <cellStyle name="Calc cel 3 4 4 2 8" xfId="5082"/>
    <cellStyle name="Calc cel 3 4 4 2 9" xfId="24534"/>
    <cellStyle name="Calc cel 3 4 4 3" xfId="2490"/>
    <cellStyle name="Calc cel 3 4 4 3 10" xfId="37209"/>
    <cellStyle name="Calc cel 3 4 4 3 11" xfId="41726"/>
    <cellStyle name="Calc cel 3 4 4 3 12" xfId="36553"/>
    <cellStyle name="Calc cel 3 4 4 3 13" xfId="43809"/>
    <cellStyle name="Calc cel 3 4 4 3 2" xfId="5299"/>
    <cellStyle name="Calc cel 3 4 4 3 2 2" xfId="11748"/>
    <cellStyle name="Calc cel 3 4 4 3 2 2 2" xfId="30075"/>
    <cellStyle name="Calc cel 3 4 4 3 2 2 3" xfId="36140"/>
    <cellStyle name="Calc cel 3 4 4 3 2 3" xfId="24751"/>
    <cellStyle name="Calc cel 3 4 4 3 2 4" xfId="39185"/>
    <cellStyle name="Calc cel 3 4 4 3 2 5" xfId="44158"/>
    <cellStyle name="Calc cel 3 4 4 3 3" xfId="7041"/>
    <cellStyle name="Calc cel 3 4 4 3 3 2" xfId="13328"/>
    <cellStyle name="Calc cel 3 4 4 3 3 2 2" xfId="31655"/>
    <cellStyle name="Calc cel 3 4 4 3 3 2 3" xfId="28662"/>
    <cellStyle name="Calc cel 3 4 4 3 3 3" xfId="26493"/>
    <cellStyle name="Calc cel 3 4 4 3 3 4" xfId="23611"/>
    <cellStyle name="Calc cel 3 4 4 3 3 5" xfId="45899"/>
    <cellStyle name="Calc cel 3 4 4 3 4" xfId="8967"/>
    <cellStyle name="Calc cel 3 4 4 3 4 2" xfId="28013"/>
    <cellStyle name="Calc cel 3 4 4 3 4 3" xfId="36014"/>
    <cellStyle name="Calc cel 3 4 4 3 4 4" xfId="47564"/>
    <cellStyle name="Calc cel 3 4 4 3 5" xfId="14991"/>
    <cellStyle name="Calc cel 3 4 4 3 5 2" xfId="33318"/>
    <cellStyle name="Calc cel 3 4 4 3 5 3" xfId="40146"/>
    <cellStyle name="Calc cel 3 4 4 3 5 4" xfId="48319"/>
    <cellStyle name="Calc cel 3 4 4 3 6" xfId="15685"/>
    <cellStyle name="Calc cel 3 4 4 3 6 2" xfId="34012"/>
    <cellStyle name="Calc cel 3 4 4 3 6 3" xfId="40840"/>
    <cellStyle name="Calc cel 3 4 4 3 6 4" xfId="49013"/>
    <cellStyle name="Calc cel 3 4 4 3 7" xfId="16303"/>
    <cellStyle name="Calc cel 3 4 4 3 7 2" xfId="34630"/>
    <cellStyle name="Calc cel 3 4 4 3 7 3" xfId="41458"/>
    <cellStyle name="Calc cel 3 4 4 3 7 4" xfId="49631"/>
    <cellStyle name="Calc cel 3 4 4 3 8" xfId="4950"/>
    <cellStyle name="Calc cel 3 4 4 3 9" xfId="24402"/>
    <cellStyle name="Calc cel 3 4 4 4" xfId="6270"/>
    <cellStyle name="Calc cel 3 4 4 4 2" xfId="12636"/>
    <cellStyle name="Calc cel 3 4 4 4 2 2" xfId="30963"/>
    <cellStyle name="Calc cel 3 4 4 4 2 3" xfId="36814"/>
    <cellStyle name="Calc cel 3 4 4 4 3" xfId="25722"/>
    <cellStyle name="Calc cel 3 4 4 4 4" xfId="27489"/>
    <cellStyle name="Calc cel 3 4 4 4 5" xfId="45129"/>
    <cellStyle name="Calc cel 3 4 4 5" xfId="6299"/>
    <cellStyle name="Calc cel 3 4 4 5 2" xfId="12664"/>
    <cellStyle name="Calc cel 3 4 4 5 2 2" xfId="30991"/>
    <cellStyle name="Calc cel 3 4 4 5 2 3" xfId="27484"/>
    <cellStyle name="Calc cel 3 4 4 5 3" xfId="25751"/>
    <cellStyle name="Calc cel 3 4 4 5 4" xfId="35273"/>
    <cellStyle name="Calc cel 3 4 4 5 5" xfId="45158"/>
    <cellStyle name="Calc cel 3 4 4 6" xfId="3434"/>
    <cellStyle name="Calc cel 3 4 4 6 2" xfId="10470"/>
    <cellStyle name="Calc cel 3 4 4 6 2 2" xfId="29164"/>
    <cellStyle name="Calc cel 3 4 4 6 2 3" xfId="38413"/>
    <cellStyle name="Calc cel 3 4 4 6 3" xfId="4594"/>
    <cellStyle name="Calc cel 3 4 4 6 4" xfId="37179"/>
    <cellStyle name="Calc cel 3 4 4 6 5" xfId="43280"/>
    <cellStyle name="Calc cel 3 4 4 7" xfId="7316"/>
    <cellStyle name="Calc cel 3 4 4 7 2" xfId="26768"/>
    <cellStyle name="Calc cel 3 4 4 7 3" xfId="4143"/>
    <cellStyle name="Calc cel 3 4 4 7 4" xfId="46174"/>
    <cellStyle name="Calc cel 3 4 4 8" xfId="14248"/>
    <cellStyle name="Calc cel 3 4 4 8 2" xfId="32575"/>
    <cellStyle name="Calc cel 3 4 4 8 3" xfId="4570"/>
    <cellStyle name="Calc cel 3 4 4 8 4" xfId="46979"/>
    <cellStyle name="Calc cel 3 4 4 9" xfId="14168"/>
    <cellStyle name="Calc cel 3 4 4 9 2" xfId="32495"/>
    <cellStyle name="Calc cel 3 4 4 9 3" xfId="23547"/>
    <cellStyle name="Calc cel 3 4 4 9 4" xfId="46899"/>
    <cellStyle name="Calc cel 3 4 5" xfId="959"/>
    <cellStyle name="Calc cel 3 4 5 10" xfId="28864"/>
    <cellStyle name="Calc cel 3 4 5 11" xfId="37917"/>
    <cellStyle name="Calc cel 3 4 5 12" xfId="36696"/>
    <cellStyle name="Calc cel 3 4 5 13" xfId="43340"/>
    <cellStyle name="Calc cel 3 4 5 2" xfId="3187"/>
    <cellStyle name="Calc cel 3 4 5 2 2" xfId="10236"/>
    <cellStyle name="Calc cel 3 4 5 2 2 2" xfId="28960"/>
    <cellStyle name="Calc cel 3 4 5 2 2 3" xfId="26923"/>
    <cellStyle name="Calc cel 3 4 5 2 3" xfId="3699"/>
    <cellStyle name="Calc cel 3 4 5 2 4" xfId="36162"/>
    <cellStyle name="Calc cel 3 4 5 2 5" xfId="43107"/>
    <cellStyle name="Calc cel 3 4 5 3" xfId="5221"/>
    <cellStyle name="Calc cel 3 4 5 3 2" xfId="11674"/>
    <cellStyle name="Calc cel 3 4 5 3 2 2" xfId="30001"/>
    <cellStyle name="Calc cel 3 4 5 3 2 3" xfId="39364"/>
    <cellStyle name="Calc cel 3 4 5 3 3" xfId="24673"/>
    <cellStyle name="Calc cel 3 4 5 3 4" xfId="4381"/>
    <cellStyle name="Calc cel 3 4 5 3 5" xfId="44080"/>
    <cellStyle name="Calc cel 3 4 5 4" xfId="7587"/>
    <cellStyle name="Calc cel 3 4 5 4 2" xfId="26970"/>
    <cellStyle name="Calc cel 3 4 5 4 3" xfId="35392"/>
    <cellStyle name="Calc cel 3 4 5 4 4" xfId="46467"/>
    <cellStyle name="Calc cel 3 4 5 5" xfId="13965"/>
    <cellStyle name="Calc cel 3 4 5 5 2" xfId="32292"/>
    <cellStyle name="Calc cel 3 4 5 5 3" xfId="28661"/>
    <cellStyle name="Calc cel 3 4 5 5 4" xfId="46696"/>
    <cellStyle name="Calc cel 3 4 5 6" xfId="14335"/>
    <cellStyle name="Calc cel 3 4 5 6 2" xfId="32662"/>
    <cellStyle name="Calc cel 3 4 5 6 3" xfId="39490"/>
    <cellStyle name="Calc cel 3 4 5 6 4" xfId="47070"/>
    <cellStyle name="Calc cel 3 4 5 7" xfId="14523"/>
    <cellStyle name="Calc cel 3 4 5 7 2" xfId="32850"/>
    <cellStyle name="Calc cel 3 4 5 7 3" xfId="39678"/>
    <cellStyle name="Calc cel 3 4 5 7 4" xfId="47851"/>
    <cellStyle name="Calc cel 3 4 5 8" xfId="3624"/>
    <cellStyle name="Calc cel 3 4 5 9" xfId="4034"/>
    <cellStyle name="Calc cel 3 4 6" xfId="2420"/>
    <cellStyle name="Calc cel 3 4 6 10" xfId="36076"/>
    <cellStyle name="Calc cel 3 4 6 11" xfId="42774"/>
    <cellStyle name="Calc cel 3 4 6 12" xfId="42067"/>
    <cellStyle name="Calc cel 3 4 6 13" xfId="43739"/>
    <cellStyle name="Calc cel 3 4 6 2" xfId="5508"/>
    <cellStyle name="Calc cel 3 4 6 2 2" xfId="11942"/>
    <cellStyle name="Calc cel 3 4 6 2 2 2" xfId="30269"/>
    <cellStyle name="Calc cel 3 4 6 2 2 3" xfId="38218"/>
    <cellStyle name="Calc cel 3 4 6 2 3" xfId="24960"/>
    <cellStyle name="Calc cel 3 4 6 2 4" xfId="35578"/>
    <cellStyle name="Calc cel 3 4 6 2 5" xfId="44367"/>
    <cellStyle name="Calc cel 3 4 6 3" xfId="6971"/>
    <cellStyle name="Calc cel 3 4 6 3 2" xfId="13258"/>
    <cellStyle name="Calc cel 3 4 6 3 2 2" xfId="31585"/>
    <cellStyle name="Calc cel 3 4 6 3 2 3" xfId="36164"/>
    <cellStyle name="Calc cel 3 4 6 3 3" xfId="26423"/>
    <cellStyle name="Calc cel 3 4 6 3 4" xfId="36804"/>
    <cellStyle name="Calc cel 3 4 6 3 5" xfId="45829"/>
    <cellStyle name="Calc cel 3 4 6 4" xfId="8897"/>
    <cellStyle name="Calc cel 3 4 6 4 2" xfId="27943"/>
    <cellStyle name="Calc cel 3 4 6 4 3" xfId="38721"/>
    <cellStyle name="Calc cel 3 4 6 4 4" xfId="47494"/>
    <cellStyle name="Calc cel 3 4 6 5" xfId="14921"/>
    <cellStyle name="Calc cel 3 4 6 5 2" xfId="33248"/>
    <cellStyle name="Calc cel 3 4 6 5 3" xfId="40076"/>
    <cellStyle name="Calc cel 3 4 6 5 4" xfId="48249"/>
    <cellStyle name="Calc cel 3 4 6 6" xfId="15615"/>
    <cellStyle name="Calc cel 3 4 6 6 2" xfId="33942"/>
    <cellStyle name="Calc cel 3 4 6 6 3" xfId="40770"/>
    <cellStyle name="Calc cel 3 4 6 6 4" xfId="48943"/>
    <cellStyle name="Calc cel 3 4 6 7" xfId="16233"/>
    <cellStyle name="Calc cel 3 4 6 7 2" xfId="34560"/>
    <cellStyle name="Calc cel 3 4 6 7 3" xfId="41388"/>
    <cellStyle name="Calc cel 3 4 6 7 4" xfId="49561"/>
    <cellStyle name="Calc cel 3 4 6 8" xfId="4880"/>
    <cellStyle name="Calc cel 3 4 6 9" xfId="24332"/>
    <cellStyle name="Calc cel 3 4 7" xfId="6254"/>
    <cellStyle name="Calc cel 3 4 7 2" xfId="12623"/>
    <cellStyle name="Calc cel 3 4 7 2 2" xfId="30950"/>
    <cellStyle name="Calc cel 3 4 7 2 3" xfId="28675"/>
    <cellStyle name="Calc cel 3 4 7 3" xfId="25706"/>
    <cellStyle name="Calc cel 3 4 7 4" xfId="3930"/>
    <cellStyle name="Calc cel 3 4 7 5" xfId="45113"/>
    <cellStyle name="Calc cel 3 4 8" xfId="5813"/>
    <cellStyle name="Calc cel 3 4 8 2" xfId="12219"/>
    <cellStyle name="Calc cel 3 4 8 2 2" xfId="30546"/>
    <cellStyle name="Calc cel 3 4 8 2 3" xfId="4362"/>
    <cellStyle name="Calc cel 3 4 8 3" xfId="25265"/>
    <cellStyle name="Calc cel 3 4 8 4" xfId="27675"/>
    <cellStyle name="Calc cel 3 4 8 5" xfId="44672"/>
    <cellStyle name="Calc cel 3 4 9" xfId="6040"/>
    <cellStyle name="Calc cel 3 4 9 2" xfId="12425"/>
    <cellStyle name="Calc cel 3 4 9 2 2" xfId="30752"/>
    <cellStyle name="Calc cel 3 4 9 2 3" xfId="35933"/>
    <cellStyle name="Calc cel 3 4 9 3" xfId="25492"/>
    <cellStyle name="Calc cel 3 4 9 4" xfId="37463"/>
    <cellStyle name="Calc cel 3 4 9 5" xfId="44899"/>
    <cellStyle name="Calc cel 3 5" xfId="575"/>
    <cellStyle name="Calc cel 3 5 10" xfId="3241"/>
    <cellStyle name="Calc cel 3 5 10 2" xfId="2785"/>
    <cellStyle name="Calc cel 3 5 10 3" xfId="38679"/>
    <cellStyle name="Calc cel 3 5 10 4" xfId="43144"/>
    <cellStyle name="Calc cel 3 5 11" xfId="13720"/>
    <cellStyle name="Calc cel 3 5 11 2" xfId="32047"/>
    <cellStyle name="Calc cel 3 5 11 3" xfId="39152"/>
    <cellStyle name="Calc cel 3 5 11 4" xfId="46360"/>
    <cellStyle name="Calc cel 3 5 12" xfId="14229"/>
    <cellStyle name="Calc cel 3 5 12 2" xfId="32556"/>
    <cellStyle name="Calc cel 3 5 12 3" xfId="28467"/>
    <cellStyle name="Calc cel 3 5 12 4" xfId="46960"/>
    <cellStyle name="Calc cel 3 5 13" xfId="14010"/>
    <cellStyle name="Calc cel 3 5 13 2" xfId="32337"/>
    <cellStyle name="Calc cel 3 5 13 3" xfId="4439"/>
    <cellStyle name="Calc cel 3 5 13 4" xfId="46741"/>
    <cellStyle name="Calc cel 3 5 14" xfId="14462"/>
    <cellStyle name="Calc cel 3 5 14 2" xfId="32789"/>
    <cellStyle name="Calc cel 3 5 14 3" xfId="39617"/>
    <cellStyle name="Calc cel 3 5 14 4" xfId="47253"/>
    <cellStyle name="Calc cel 3 5 15" xfId="3041"/>
    <cellStyle name="Calc cel 3 5 16" xfId="4516"/>
    <cellStyle name="Calc cel 3 5 17" xfId="28621"/>
    <cellStyle name="Calc cel 3 5 18" xfId="41765"/>
    <cellStyle name="Calc cel 3 5 19" xfId="36671"/>
    <cellStyle name="Calc cel 3 5 2" xfId="1222"/>
    <cellStyle name="Calc cel 3 5 2 10" xfId="14449"/>
    <cellStyle name="Calc cel 3 5 2 10 2" xfId="32776"/>
    <cellStyle name="Calc cel 3 5 2 10 3" xfId="39604"/>
    <cellStyle name="Calc cel 3 5 2 10 4" xfId="47240"/>
    <cellStyle name="Calc cel 3 5 2 11" xfId="14674"/>
    <cellStyle name="Calc cel 3 5 2 11 2" xfId="33001"/>
    <cellStyle name="Calc cel 3 5 2 11 3" xfId="39829"/>
    <cellStyle name="Calc cel 3 5 2 11 4" xfId="48002"/>
    <cellStyle name="Calc cel 3 5 2 12" xfId="15380"/>
    <cellStyle name="Calc cel 3 5 2 12 2" xfId="33707"/>
    <cellStyle name="Calc cel 3 5 2 12 3" xfId="40535"/>
    <cellStyle name="Calc cel 3 5 2 12 4" xfId="48708"/>
    <cellStyle name="Calc cel 3 5 2 13" xfId="3149"/>
    <cellStyle name="Calc cel 3 5 2 14" xfId="2813"/>
    <cellStyle name="Calc cel 3 5 2 15" xfId="38604"/>
    <cellStyle name="Calc cel 3 5 2 16" xfId="36249"/>
    <cellStyle name="Calc cel 3 5 2 17" xfId="28593"/>
    <cellStyle name="Calc cel 3 5 2 18" xfId="42932"/>
    <cellStyle name="Calc cel 3 5 2 2" xfId="1990"/>
    <cellStyle name="Calc cel 3 5 2 2 10" xfId="4477"/>
    <cellStyle name="Calc cel 3 5 2 2 11" xfId="23972"/>
    <cellStyle name="Calc cel 3 5 2 2 12" xfId="39151"/>
    <cellStyle name="Calc cel 3 5 2 2 13" xfId="38275"/>
    <cellStyle name="Calc cel 3 5 2 2 14" xfId="4559"/>
    <cellStyle name="Calc cel 3 5 2 2 15" xfId="43491"/>
    <cellStyle name="Calc cel 3 5 2 2 2" xfId="2614"/>
    <cellStyle name="Calc cel 3 5 2 2 2 10" xfId="38674"/>
    <cellStyle name="Calc cel 3 5 2 2 2 11" xfId="36941"/>
    <cellStyle name="Calc cel 3 5 2 2 2 12" xfId="28443"/>
    <cellStyle name="Calc cel 3 5 2 2 2 13" xfId="43933"/>
    <cellStyle name="Calc cel 3 5 2 2 2 2" xfId="3221"/>
    <cellStyle name="Calc cel 3 5 2 2 2 2 2" xfId="10270"/>
    <cellStyle name="Calc cel 3 5 2 2 2 2 2 2" xfId="28988"/>
    <cellStyle name="Calc cel 3 5 2 2 2 2 2 3" xfId="37632"/>
    <cellStyle name="Calc cel 3 5 2 2 2 2 3" xfId="4566"/>
    <cellStyle name="Calc cel 3 5 2 2 2 2 4" xfId="38091"/>
    <cellStyle name="Calc cel 3 5 2 2 2 2 5" xfId="43125"/>
    <cellStyle name="Calc cel 3 5 2 2 2 3" xfId="7165"/>
    <cellStyle name="Calc cel 3 5 2 2 2 3 2" xfId="13452"/>
    <cellStyle name="Calc cel 3 5 2 2 2 3 2 2" xfId="31779"/>
    <cellStyle name="Calc cel 3 5 2 2 2 3 2 3" xfId="27368"/>
    <cellStyle name="Calc cel 3 5 2 2 2 3 3" xfId="26617"/>
    <cellStyle name="Calc cel 3 5 2 2 2 3 4" xfId="34944"/>
    <cellStyle name="Calc cel 3 5 2 2 2 3 5" xfId="46023"/>
    <cellStyle name="Calc cel 3 5 2 2 2 4" xfId="9091"/>
    <cellStyle name="Calc cel 3 5 2 2 2 4 2" xfId="28137"/>
    <cellStyle name="Calc cel 3 5 2 2 2 4 3" xfId="27050"/>
    <cellStyle name="Calc cel 3 5 2 2 2 4 4" xfId="47688"/>
    <cellStyle name="Calc cel 3 5 2 2 2 5" xfId="15115"/>
    <cellStyle name="Calc cel 3 5 2 2 2 5 2" xfId="33442"/>
    <cellStyle name="Calc cel 3 5 2 2 2 5 3" xfId="40270"/>
    <cellStyle name="Calc cel 3 5 2 2 2 5 4" xfId="48443"/>
    <cellStyle name="Calc cel 3 5 2 2 2 6" xfId="15809"/>
    <cellStyle name="Calc cel 3 5 2 2 2 6 2" xfId="34136"/>
    <cellStyle name="Calc cel 3 5 2 2 2 6 3" xfId="40964"/>
    <cellStyle name="Calc cel 3 5 2 2 2 6 4" xfId="49137"/>
    <cellStyle name="Calc cel 3 5 2 2 2 7" xfId="16427"/>
    <cellStyle name="Calc cel 3 5 2 2 2 7 2" xfId="34754"/>
    <cellStyle name="Calc cel 3 5 2 2 2 7 3" xfId="41582"/>
    <cellStyle name="Calc cel 3 5 2 2 2 7 4" xfId="49755"/>
    <cellStyle name="Calc cel 3 5 2 2 2 8" xfId="5074"/>
    <cellStyle name="Calc cel 3 5 2 2 2 9" xfId="24526"/>
    <cellStyle name="Calc cel 3 5 2 2 3" xfId="2709"/>
    <cellStyle name="Calc cel 3 5 2 2 3 10" xfId="37156"/>
    <cellStyle name="Calc cel 3 5 2 2 3 11" xfId="39240"/>
    <cellStyle name="Calc cel 3 5 2 2 3 12" xfId="24092"/>
    <cellStyle name="Calc cel 3 5 2 2 3 13" xfId="44028"/>
    <cellStyle name="Calc cel 3 5 2 2 3 2" xfId="6524"/>
    <cellStyle name="Calc cel 3 5 2 2 3 2 2" xfId="12860"/>
    <cellStyle name="Calc cel 3 5 2 2 3 2 2 2" xfId="31187"/>
    <cellStyle name="Calc cel 3 5 2 2 3 2 2 3" xfId="39295"/>
    <cellStyle name="Calc cel 3 5 2 2 3 2 3" xfId="25976"/>
    <cellStyle name="Calc cel 3 5 2 2 3 2 4" xfId="39221"/>
    <cellStyle name="Calc cel 3 5 2 2 3 2 5" xfId="45382"/>
    <cellStyle name="Calc cel 3 5 2 2 3 3" xfId="7260"/>
    <cellStyle name="Calc cel 3 5 2 2 3 3 2" xfId="13547"/>
    <cellStyle name="Calc cel 3 5 2 2 3 3 2 2" xfId="31874"/>
    <cellStyle name="Calc cel 3 5 2 2 3 3 2 3" xfId="36680"/>
    <cellStyle name="Calc cel 3 5 2 2 3 3 3" xfId="26712"/>
    <cellStyle name="Calc cel 3 5 2 2 3 3 4" xfId="34886"/>
    <cellStyle name="Calc cel 3 5 2 2 3 3 5" xfId="46118"/>
    <cellStyle name="Calc cel 3 5 2 2 3 4" xfId="9186"/>
    <cellStyle name="Calc cel 3 5 2 2 3 4 2" xfId="28232"/>
    <cellStyle name="Calc cel 3 5 2 2 3 4 3" xfId="26946"/>
    <cellStyle name="Calc cel 3 5 2 2 3 4 4" xfId="47783"/>
    <cellStyle name="Calc cel 3 5 2 2 3 5" xfId="15210"/>
    <cellStyle name="Calc cel 3 5 2 2 3 5 2" xfId="33537"/>
    <cellStyle name="Calc cel 3 5 2 2 3 5 3" xfId="40365"/>
    <cellStyle name="Calc cel 3 5 2 2 3 5 4" xfId="48538"/>
    <cellStyle name="Calc cel 3 5 2 2 3 6" xfId="15904"/>
    <cellStyle name="Calc cel 3 5 2 2 3 6 2" xfId="34231"/>
    <cellStyle name="Calc cel 3 5 2 2 3 6 3" xfId="41059"/>
    <cellStyle name="Calc cel 3 5 2 2 3 6 4" xfId="49232"/>
    <cellStyle name="Calc cel 3 5 2 2 3 7" xfId="16522"/>
    <cellStyle name="Calc cel 3 5 2 2 3 7 2" xfId="34849"/>
    <cellStyle name="Calc cel 3 5 2 2 3 7 3" xfId="41677"/>
    <cellStyle name="Calc cel 3 5 2 2 3 7 4" xfId="49850"/>
    <cellStyle name="Calc cel 3 5 2 2 3 8" xfId="5169"/>
    <cellStyle name="Calc cel 3 5 2 2 3 9" xfId="24621"/>
    <cellStyle name="Calc cel 3 5 2 2 4" xfId="5721"/>
    <cellStyle name="Calc cel 3 5 2 2 4 2" xfId="12138"/>
    <cellStyle name="Calc cel 3 5 2 2 4 2 2" xfId="30465"/>
    <cellStyle name="Calc cel 3 5 2 2 4 2 3" xfId="35676"/>
    <cellStyle name="Calc cel 3 5 2 2 4 3" xfId="25173"/>
    <cellStyle name="Calc cel 3 5 2 2 4 4" xfId="39325"/>
    <cellStyle name="Calc cel 3 5 2 2 4 5" xfId="44580"/>
    <cellStyle name="Calc cel 3 5 2 2 5" xfId="6657"/>
    <cellStyle name="Calc cel 3 5 2 2 5 2" xfId="12971"/>
    <cellStyle name="Calc cel 3 5 2 2 5 2 2" xfId="31298"/>
    <cellStyle name="Calc cel 3 5 2 2 5 2 3" xfId="35702"/>
    <cellStyle name="Calc cel 3 5 2 2 5 3" xfId="26109"/>
    <cellStyle name="Calc cel 3 5 2 2 5 4" xfId="36921"/>
    <cellStyle name="Calc cel 3 5 2 2 5 5" xfId="45515"/>
    <cellStyle name="Calc cel 3 5 2 2 6" xfId="8467"/>
    <cellStyle name="Calc cel 3 5 2 2 6 2" xfId="27581"/>
    <cellStyle name="Calc cel 3 5 2 2 6 3" xfId="37705"/>
    <cellStyle name="Calc cel 3 5 2 2 6 4" xfId="47151"/>
    <cellStyle name="Calc cel 3 5 2 2 7" xfId="14598"/>
    <cellStyle name="Calc cel 3 5 2 2 7 2" xfId="32925"/>
    <cellStyle name="Calc cel 3 5 2 2 7 3" xfId="39753"/>
    <cellStyle name="Calc cel 3 5 2 2 7 4" xfId="47926"/>
    <cellStyle name="Calc cel 3 5 2 2 8" xfId="15326"/>
    <cellStyle name="Calc cel 3 5 2 2 8 2" xfId="33653"/>
    <cellStyle name="Calc cel 3 5 2 2 8 3" xfId="40481"/>
    <cellStyle name="Calc cel 3 5 2 2 8 4" xfId="48654"/>
    <cellStyle name="Calc cel 3 5 2 2 9" xfId="15985"/>
    <cellStyle name="Calc cel 3 5 2 2 9 2" xfId="34312"/>
    <cellStyle name="Calc cel 3 5 2 2 9 3" xfId="41140"/>
    <cellStyle name="Calc cel 3 5 2 2 9 4" xfId="49313"/>
    <cellStyle name="Calc cel 3 5 2 3" xfId="945"/>
    <cellStyle name="Calc cel 3 5 2 3 10" xfId="38602"/>
    <cellStyle name="Calc cel 3 5 2 3 11" xfId="41805"/>
    <cellStyle name="Calc cel 3 5 2 3 12" xfId="39402"/>
    <cellStyle name="Calc cel 3 5 2 3 13" xfId="43329"/>
    <cellStyle name="Calc cel 3 5 2 3 2" xfId="6129"/>
    <cellStyle name="Calc cel 3 5 2 3 2 2" xfId="12506"/>
    <cellStyle name="Calc cel 3 5 2 3 2 2 2" xfId="30833"/>
    <cellStyle name="Calc cel 3 5 2 3 2 2 3" xfId="39130"/>
    <cellStyle name="Calc cel 3 5 2 3 2 3" xfId="25581"/>
    <cellStyle name="Calc cel 3 5 2 3 2 4" xfId="38636"/>
    <cellStyle name="Calc cel 3 5 2 3 2 5" xfId="44988"/>
    <cellStyle name="Calc cel 3 5 2 3 3" xfId="3212"/>
    <cellStyle name="Calc cel 3 5 2 3 3 2" xfId="10261"/>
    <cellStyle name="Calc cel 3 5 2 3 3 2 2" xfId="28979"/>
    <cellStyle name="Calc cel 3 5 2 3 3 2 3" xfId="28738"/>
    <cellStyle name="Calc cel 3 5 2 3 3 3" xfId="3804"/>
    <cellStyle name="Calc cel 3 5 2 3 3 4" xfId="27627"/>
    <cellStyle name="Calc cel 3 5 2 3 3 5" xfId="43118"/>
    <cellStyle name="Calc cel 3 5 2 3 4" xfId="7573"/>
    <cellStyle name="Calc cel 3 5 2 3 4 2" xfId="26956"/>
    <cellStyle name="Calc cel 3 5 2 3 4 3" xfId="28296"/>
    <cellStyle name="Calc cel 3 5 2 3 4 4" xfId="46454"/>
    <cellStyle name="Calc cel 3 5 2 3 5" xfId="14030"/>
    <cellStyle name="Calc cel 3 5 2 3 5 2" xfId="32357"/>
    <cellStyle name="Calc cel 3 5 2 3 5 3" xfId="23721"/>
    <cellStyle name="Calc cel 3 5 2 3 5 4" xfId="46761"/>
    <cellStyle name="Calc cel 3 5 2 3 6" xfId="13664"/>
    <cellStyle name="Calc cel 3 5 2 3 6 2" xfId="31991"/>
    <cellStyle name="Calc cel 3 5 2 3 6 3" xfId="36913"/>
    <cellStyle name="Calc cel 3 5 2 3 6 4" xfId="46304"/>
    <cellStyle name="Calc cel 3 5 2 3 7" xfId="14050"/>
    <cellStyle name="Calc cel 3 5 2 3 7 2" xfId="32377"/>
    <cellStyle name="Calc cel 3 5 2 3 7 3" xfId="4026"/>
    <cellStyle name="Calc cel 3 5 2 3 7 4" xfId="46781"/>
    <cellStyle name="Calc cel 3 5 2 3 8" xfId="3610"/>
    <cellStyle name="Calc cel 3 5 2 3 9" xfId="4241"/>
    <cellStyle name="Calc cel 3 5 2 4" xfId="985"/>
    <cellStyle name="Calc cel 3 5 2 4 10" xfId="28671"/>
    <cellStyle name="Calc cel 3 5 2 4 11" xfId="38833"/>
    <cellStyle name="Calc cel 3 5 2 4 12" xfId="42475"/>
    <cellStyle name="Calc cel 3 5 2 4 13" xfId="43366"/>
    <cellStyle name="Calc cel 3 5 2 4 2" xfId="6341"/>
    <cellStyle name="Calc cel 3 5 2 4 2 2" xfId="12702"/>
    <cellStyle name="Calc cel 3 5 2 4 2 2 2" xfId="31029"/>
    <cellStyle name="Calc cel 3 5 2 4 2 2 3" xfId="38953"/>
    <cellStyle name="Calc cel 3 5 2 4 2 3" xfId="25793"/>
    <cellStyle name="Calc cel 3 5 2 4 2 4" xfId="27076"/>
    <cellStyle name="Calc cel 3 5 2 4 2 5" xfId="45200"/>
    <cellStyle name="Calc cel 3 5 2 4 3" xfId="5574"/>
    <cellStyle name="Calc cel 3 5 2 4 3 2" xfId="12003"/>
    <cellStyle name="Calc cel 3 5 2 4 3 2 2" xfId="30330"/>
    <cellStyle name="Calc cel 3 5 2 4 3 2 3" xfId="36423"/>
    <cellStyle name="Calc cel 3 5 2 4 3 3" xfId="25026"/>
    <cellStyle name="Calc cel 3 5 2 4 3 4" xfId="35076"/>
    <cellStyle name="Calc cel 3 5 2 4 3 5" xfId="44433"/>
    <cellStyle name="Calc cel 3 5 2 4 4" xfId="7613"/>
    <cellStyle name="Calc cel 3 5 2 4 4 2" xfId="26996"/>
    <cellStyle name="Calc cel 3 5 2 4 4 3" xfId="38573"/>
    <cellStyle name="Calc cel 3 5 2 4 4 4" xfId="46493"/>
    <cellStyle name="Calc cel 3 5 2 4 5" xfId="13717"/>
    <cellStyle name="Calc cel 3 5 2 4 5 2" xfId="32044"/>
    <cellStyle name="Calc cel 3 5 2 4 5 3" xfId="36231"/>
    <cellStyle name="Calc cel 3 5 2 4 5 4" xfId="46357"/>
    <cellStyle name="Calc cel 3 5 2 4 6" xfId="14316"/>
    <cellStyle name="Calc cel 3 5 2 4 6 2" xfId="32643"/>
    <cellStyle name="Calc cel 3 5 2 4 6 3" xfId="39471"/>
    <cellStyle name="Calc cel 3 5 2 4 6 4" xfId="47051"/>
    <cellStyle name="Calc cel 3 5 2 4 7" xfId="14507"/>
    <cellStyle name="Calc cel 3 5 2 4 7 2" xfId="32834"/>
    <cellStyle name="Calc cel 3 5 2 4 7 3" xfId="39662"/>
    <cellStyle name="Calc cel 3 5 2 4 7 4" xfId="47835"/>
    <cellStyle name="Calc cel 3 5 2 4 8" xfId="3650"/>
    <cellStyle name="Calc cel 3 5 2 4 9" xfId="4197"/>
    <cellStyle name="Calc cel 3 5 2 5" xfId="5359"/>
    <cellStyle name="Calc cel 3 5 2 5 2" xfId="11802"/>
    <cellStyle name="Calc cel 3 5 2 5 2 2" xfId="30129"/>
    <cellStyle name="Calc cel 3 5 2 5 2 3" xfId="38464"/>
    <cellStyle name="Calc cel 3 5 2 5 3" xfId="24811"/>
    <cellStyle name="Calc cel 3 5 2 5 4" xfId="37092"/>
    <cellStyle name="Calc cel 3 5 2 5 5" xfId="44218"/>
    <cellStyle name="Calc cel 3 5 2 6" xfId="6235"/>
    <cellStyle name="Calc cel 3 5 2 6 2" xfId="12605"/>
    <cellStyle name="Calc cel 3 5 2 6 2 2" xfId="30932"/>
    <cellStyle name="Calc cel 3 5 2 6 2 3" xfId="29288"/>
    <cellStyle name="Calc cel 3 5 2 6 3" xfId="25687"/>
    <cellStyle name="Calc cel 3 5 2 6 4" xfId="27315"/>
    <cellStyle name="Calc cel 3 5 2 6 5" xfId="45094"/>
    <cellStyle name="Calc cel 3 5 2 7" xfId="6020"/>
    <cellStyle name="Calc cel 3 5 2 7 2" xfId="12409"/>
    <cellStyle name="Calc cel 3 5 2 7 2 2" xfId="30736"/>
    <cellStyle name="Calc cel 3 5 2 7 2 3" xfId="35529"/>
    <cellStyle name="Calc cel 3 5 2 7 3" xfId="25472"/>
    <cellStyle name="Calc cel 3 5 2 7 4" xfId="28365"/>
    <cellStyle name="Calc cel 3 5 2 7 5" xfId="44879"/>
    <cellStyle name="Calc cel 3 5 2 8" xfId="6461"/>
    <cellStyle name="Calc cel 3 5 2 8 2" xfId="25913"/>
    <cellStyle name="Calc cel 3 5 2 8 3" xfId="27130"/>
    <cellStyle name="Calc cel 3 5 2 8 4" xfId="45320"/>
    <cellStyle name="Calc cel 3 5 2 9" xfId="13913"/>
    <cellStyle name="Calc cel 3 5 2 9 2" xfId="32240"/>
    <cellStyle name="Calc cel 3 5 2 9 3" xfId="27184"/>
    <cellStyle name="Calc cel 3 5 2 9 4" xfId="46644"/>
    <cellStyle name="Calc cel 3 5 20" xfId="42813"/>
    <cellStyle name="Calc cel 3 5 3" xfId="1361"/>
    <cellStyle name="Calc cel 3 5 3 10" xfId="13815"/>
    <cellStyle name="Calc cel 3 5 3 10 2" xfId="32142"/>
    <cellStyle name="Calc cel 3 5 3 10 3" xfId="35831"/>
    <cellStyle name="Calc cel 3 5 3 10 4" xfId="46534"/>
    <cellStyle name="Calc cel 3 5 3 11" xfId="14314"/>
    <cellStyle name="Calc cel 3 5 3 11 2" xfId="32641"/>
    <cellStyle name="Calc cel 3 5 3 11 3" xfId="39469"/>
    <cellStyle name="Calc cel 3 5 3 11 4" xfId="47049"/>
    <cellStyle name="Calc cel 3 5 3 12" xfId="3961"/>
    <cellStyle name="Calc cel 3 5 3 13" xfId="4405"/>
    <cellStyle name="Calc cel 3 5 3 14" xfId="35122"/>
    <cellStyle name="Calc cel 3 5 3 15" xfId="38767"/>
    <cellStyle name="Calc cel 3 5 3 16" xfId="3050"/>
    <cellStyle name="Calc cel 3 5 3 17" xfId="42997"/>
    <cellStyle name="Calc cel 3 5 3 2" xfId="2563"/>
    <cellStyle name="Calc cel 3 5 3 2 10" xfId="4617"/>
    <cellStyle name="Calc cel 3 5 3 2 11" xfId="37026"/>
    <cellStyle name="Calc cel 3 5 3 2 12" xfId="26899"/>
    <cellStyle name="Calc cel 3 5 3 2 13" xfId="43882"/>
    <cellStyle name="Calc cel 3 5 3 2 2" xfId="5918"/>
    <cellStyle name="Calc cel 3 5 3 2 2 2" xfId="12316"/>
    <cellStyle name="Calc cel 3 5 3 2 2 2 2" xfId="30643"/>
    <cellStyle name="Calc cel 3 5 3 2 2 2 3" xfId="35966"/>
    <cellStyle name="Calc cel 3 5 3 2 2 3" xfId="25370"/>
    <cellStyle name="Calc cel 3 5 3 2 2 4" xfId="26820"/>
    <cellStyle name="Calc cel 3 5 3 2 2 5" xfId="44777"/>
    <cellStyle name="Calc cel 3 5 3 2 3" xfId="7114"/>
    <cellStyle name="Calc cel 3 5 3 2 3 2" xfId="13401"/>
    <cellStyle name="Calc cel 3 5 3 2 3 2 2" xfId="31728"/>
    <cellStyle name="Calc cel 3 5 3 2 3 2 3" xfId="29557"/>
    <cellStyle name="Calc cel 3 5 3 2 3 3" xfId="26566"/>
    <cellStyle name="Calc cel 3 5 3 2 3 4" xfId="29234"/>
    <cellStyle name="Calc cel 3 5 3 2 3 5" xfId="45972"/>
    <cellStyle name="Calc cel 3 5 3 2 4" xfId="9040"/>
    <cellStyle name="Calc cel 3 5 3 2 4 2" xfId="28086"/>
    <cellStyle name="Calc cel 3 5 3 2 4 3" xfId="37152"/>
    <cellStyle name="Calc cel 3 5 3 2 4 4" xfId="47637"/>
    <cellStyle name="Calc cel 3 5 3 2 5" xfId="15064"/>
    <cellStyle name="Calc cel 3 5 3 2 5 2" xfId="33391"/>
    <cellStyle name="Calc cel 3 5 3 2 5 3" xfId="40219"/>
    <cellStyle name="Calc cel 3 5 3 2 5 4" xfId="48392"/>
    <cellStyle name="Calc cel 3 5 3 2 6" xfId="15758"/>
    <cellStyle name="Calc cel 3 5 3 2 6 2" xfId="34085"/>
    <cellStyle name="Calc cel 3 5 3 2 6 3" xfId="40913"/>
    <cellStyle name="Calc cel 3 5 3 2 6 4" xfId="49086"/>
    <cellStyle name="Calc cel 3 5 3 2 7" xfId="16376"/>
    <cellStyle name="Calc cel 3 5 3 2 7 2" xfId="34703"/>
    <cellStyle name="Calc cel 3 5 3 2 7 3" xfId="41531"/>
    <cellStyle name="Calc cel 3 5 3 2 7 4" xfId="49704"/>
    <cellStyle name="Calc cel 3 5 3 2 8" xfId="5023"/>
    <cellStyle name="Calc cel 3 5 3 2 9" xfId="24475"/>
    <cellStyle name="Calc cel 3 5 3 3" xfId="2461"/>
    <cellStyle name="Calc cel 3 5 3 3 10" xfId="39209"/>
    <cellStyle name="Calc cel 3 5 3 3 11" xfId="41812"/>
    <cellStyle name="Calc cel 3 5 3 3 12" xfId="41724"/>
    <cellStyle name="Calc cel 3 5 3 3 13" xfId="43780"/>
    <cellStyle name="Calc cel 3 5 3 3 2" xfId="5991"/>
    <cellStyle name="Calc cel 3 5 3 3 2 2" xfId="12382"/>
    <cellStyle name="Calc cel 3 5 3 3 2 2 2" xfId="30709"/>
    <cellStyle name="Calc cel 3 5 3 3 2 2 3" xfId="29690"/>
    <cellStyle name="Calc cel 3 5 3 3 2 3" xfId="25443"/>
    <cellStyle name="Calc cel 3 5 3 3 2 4" xfId="36145"/>
    <cellStyle name="Calc cel 3 5 3 3 2 5" xfId="44850"/>
    <cellStyle name="Calc cel 3 5 3 3 3" xfId="7012"/>
    <cellStyle name="Calc cel 3 5 3 3 3 2" xfId="13299"/>
    <cellStyle name="Calc cel 3 5 3 3 3 2 2" xfId="31626"/>
    <cellStyle name="Calc cel 3 5 3 3 3 2 3" xfId="39258"/>
    <cellStyle name="Calc cel 3 5 3 3 3 3" xfId="26464"/>
    <cellStyle name="Calc cel 3 5 3 3 3 4" xfId="27476"/>
    <cellStyle name="Calc cel 3 5 3 3 3 5" xfId="45870"/>
    <cellStyle name="Calc cel 3 5 3 3 4" xfId="8938"/>
    <cellStyle name="Calc cel 3 5 3 3 4 2" xfId="27984"/>
    <cellStyle name="Calc cel 3 5 3 3 4 3" xfId="39049"/>
    <cellStyle name="Calc cel 3 5 3 3 4 4" xfId="47535"/>
    <cellStyle name="Calc cel 3 5 3 3 5" xfId="14962"/>
    <cellStyle name="Calc cel 3 5 3 3 5 2" xfId="33289"/>
    <cellStyle name="Calc cel 3 5 3 3 5 3" xfId="40117"/>
    <cellStyle name="Calc cel 3 5 3 3 5 4" xfId="48290"/>
    <cellStyle name="Calc cel 3 5 3 3 6" xfId="15656"/>
    <cellStyle name="Calc cel 3 5 3 3 6 2" xfId="33983"/>
    <cellStyle name="Calc cel 3 5 3 3 6 3" xfId="40811"/>
    <cellStyle name="Calc cel 3 5 3 3 6 4" xfId="48984"/>
    <cellStyle name="Calc cel 3 5 3 3 7" xfId="16274"/>
    <cellStyle name="Calc cel 3 5 3 3 7 2" xfId="34601"/>
    <cellStyle name="Calc cel 3 5 3 3 7 3" xfId="41429"/>
    <cellStyle name="Calc cel 3 5 3 3 7 4" xfId="49602"/>
    <cellStyle name="Calc cel 3 5 3 3 8" xfId="4921"/>
    <cellStyle name="Calc cel 3 5 3 3 9" xfId="24373"/>
    <cellStyle name="Calc cel 3 5 3 4" xfId="5900"/>
    <cellStyle name="Calc cel 3 5 3 4 2" xfId="12298"/>
    <cellStyle name="Calc cel 3 5 3 4 2 2" xfId="30625"/>
    <cellStyle name="Calc cel 3 5 3 4 2 3" xfId="36058"/>
    <cellStyle name="Calc cel 3 5 3 4 3" xfId="25352"/>
    <cellStyle name="Calc cel 3 5 3 4 4" xfId="34900"/>
    <cellStyle name="Calc cel 3 5 3 4 5" xfId="44759"/>
    <cellStyle name="Calc cel 3 5 3 5" xfId="3306"/>
    <cellStyle name="Calc cel 3 5 3 5 2" xfId="10346"/>
    <cellStyle name="Calc cel 3 5 3 5 2 2" xfId="29064"/>
    <cellStyle name="Calc cel 3 5 3 5 2 3" xfId="23551"/>
    <cellStyle name="Calc cel 3 5 3 5 3" xfId="3082"/>
    <cellStyle name="Calc cel 3 5 3 5 4" xfId="3044"/>
    <cellStyle name="Calc cel 3 5 3 5 5" xfId="43207"/>
    <cellStyle name="Calc cel 3 5 3 6" xfId="5722"/>
    <cellStyle name="Calc cel 3 5 3 6 2" xfId="12139"/>
    <cellStyle name="Calc cel 3 5 3 6 2 2" xfId="30466"/>
    <cellStyle name="Calc cel 3 5 3 6 2 3" xfId="4403"/>
    <cellStyle name="Calc cel 3 5 3 6 3" xfId="25174"/>
    <cellStyle name="Calc cel 3 5 3 6 4" xfId="35525"/>
    <cellStyle name="Calc cel 3 5 3 6 5" xfId="44581"/>
    <cellStyle name="Calc cel 3 5 3 7" xfId="7349"/>
    <cellStyle name="Calc cel 3 5 3 7 2" xfId="26801"/>
    <cellStyle name="Calc cel 3 5 3 7 3" xfId="28750"/>
    <cellStyle name="Calc cel 3 5 3 7 4" xfId="46207"/>
    <cellStyle name="Calc cel 3 5 3 8" xfId="14018"/>
    <cellStyle name="Calc cel 3 5 3 8 2" xfId="32345"/>
    <cellStyle name="Calc cel 3 5 3 8 3" xfId="29764"/>
    <cellStyle name="Calc cel 3 5 3 8 4" xfId="46749"/>
    <cellStyle name="Calc cel 3 5 3 9" xfId="13812"/>
    <cellStyle name="Calc cel 3 5 3 9 2" xfId="32139"/>
    <cellStyle name="Calc cel 3 5 3 9 3" xfId="37854"/>
    <cellStyle name="Calc cel 3 5 3 9 4" xfId="46531"/>
    <cellStyle name="Calc cel 3 5 4" xfId="1868"/>
    <cellStyle name="Calc cel 3 5 4 10" xfId="15256"/>
    <cellStyle name="Calc cel 3 5 4 10 2" xfId="33583"/>
    <cellStyle name="Calc cel 3 5 4 10 3" xfId="40411"/>
    <cellStyle name="Calc cel 3 5 4 10 4" xfId="48584"/>
    <cellStyle name="Calc cel 3 5 4 11" xfId="15935"/>
    <cellStyle name="Calc cel 3 5 4 11 2" xfId="34262"/>
    <cellStyle name="Calc cel 3 5 4 11 3" xfId="41090"/>
    <cellStyle name="Calc cel 3 5 4 11 4" xfId="49263"/>
    <cellStyle name="Calc cel 3 5 4 12" xfId="4374"/>
    <cellStyle name="Calc cel 3 5 4 13" xfId="23875"/>
    <cellStyle name="Calc cel 3 5 4 14" xfId="29892"/>
    <cellStyle name="Calc cel 3 5 4 15" xfId="41878"/>
    <cellStyle name="Calc cel 3 5 4 16" xfId="41836"/>
    <cellStyle name="Calc cel 3 5 4 17" xfId="42882"/>
    <cellStyle name="Calc cel 3 5 4 2" xfId="2498"/>
    <cellStyle name="Calc cel 3 5 4 2 10" xfId="28465"/>
    <cellStyle name="Calc cel 3 5 4 2 11" xfId="38652"/>
    <cellStyle name="Calc cel 3 5 4 2 12" xfId="41994"/>
    <cellStyle name="Calc cel 3 5 4 2 13" xfId="43817"/>
    <cellStyle name="Calc cel 3 5 4 2 2" xfId="5919"/>
    <cellStyle name="Calc cel 3 5 4 2 2 2" xfId="12317"/>
    <cellStyle name="Calc cel 3 5 4 2 2 2 2" xfId="30644"/>
    <cellStyle name="Calc cel 3 5 4 2 2 2 3" xfId="37492"/>
    <cellStyle name="Calc cel 3 5 4 2 2 3" xfId="25371"/>
    <cellStyle name="Calc cel 3 5 4 2 2 4" xfId="35769"/>
    <cellStyle name="Calc cel 3 5 4 2 2 5" xfId="44778"/>
    <cellStyle name="Calc cel 3 5 4 2 3" xfId="7049"/>
    <cellStyle name="Calc cel 3 5 4 2 3 2" xfId="13336"/>
    <cellStyle name="Calc cel 3 5 4 2 3 2 2" xfId="31663"/>
    <cellStyle name="Calc cel 3 5 4 2 3 2 3" xfId="36034"/>
    <cellStyle name="Calc cel 3 5 4 2 3 3" xfId="26501"/>
    <cellStyle name="Calc cel 3 5 4 2 3 4" xfId="37893"/>
    <cellStyle name="Calc cel 3 5 4 2 3 5" xfId="45907"/>
    <cellStyle name="Calc cel 3 5 4 2 4" xfId="8975"/>
    <cellStyle name="Calc cel 3 5 4 2 4 2" xfId="28021"/>
    <cellStyle name="Calc cel 3 5 4 2 4 3" xfId="36392"/>
    <cellStyle name="Calc cel 3 5 4 2 4 4" xfId="47572"/>
    <cellStyle name="Calc cel 3 5 4 2 5" xfId="14999"/>
    <cellStyle name="Calc cel 3 5 4 2 5 2" xfId="33326"/>
    <cellStyle name="Calc cel 3 5 4 2 5 3" xfId="40154"/>
    <cellStyle name="Calc cel 3 5 4 2 5 4" xfId="48327"/>
    <cellStyle name="Calc cel 3 5 4 2 6" xfId="15693"/>
    <cellStyle name="Calc cel 3 5 4 2 6 2" xfId="34020"/>
    <cellStyle name="Calc cel 3 5 4 2 6 3" xfId="40848"/>
    <cellStyle name="Calc cel 3 5 4 2 6 4" xfId="49021"/>
    <cellStyle name="Calc cel 3 5 4 2 7" xfId="16311"/>
    <cellStyle name="Calc cel 3 5 4 2 7 2" xfId="34638"/>
    <cellStyle name="Calc cel 3 5 4 2 7 3" xfId="41466"/>
    <cellStyle name="Calc cel 3 5 4 2 7 4" xfId="49639"/>
    <cellStyle name="Calc cel 3 5 4 2 8" xfId="4958"/>
    <cellStyle name="Calc cel 3 5 4 2 9" xfId="24410"/>
    <cellStyle name="Calc cel 3 5 4 3" xfId="2659"/>
    <cellStyle name="Calc cel 3 5 4 3 10" xfId="37006"/>
    <cellStyle name="Calc cel 3 5 4 3 11" xfId="35677"/>
    <cellStyle name="Calc cel 3 5 4 3 12" xfId="36763"/>
    <cellStyle name="Calc cel 3 5 4 3 13" xfId="43978"/>
    <cellStyle name="Calc cel 3 5 4 3 2" xfId="5611"/>
    <cellStyle name="Calc cel 3 5 4 3 2 2" xfId="12037"/>
    <cellStyle name="Calc cel 3 5 4 3 2 2 2" xfId="30364"/>
    <cellStyle name="Calc cel 3 5 4 3 2 2 3" xfId="36656"/>
    <cellStyle name="Calc cel 3 5 4 3 2 3" xfId="25063"/>
    <cellStyle name="Calc cel 3 5 4 3 2 4" xfId="37684"/>
    <cellStyle name="Calc cel 3 5 4 3 2 5" xfId="44470"/>
    <cellStyle name="Calc cel 3 5 4 3 3" xfId="7210"/>
    <cellStyle name="Calc cel 3 5 4 3 3 2" xfId="13497"/>
    <cellStyle name="Calc cel 3 5 4 3 3 2 2" xfId="31824"/>
    <cellStyle name="Calc cel 3 5 4 3 3 2 3" xfId="39294"/>
    <cellStyle name="Calc cel 3 5 4 3 3 3" xfId="26662"/>
    <cellStyle name="Calc cel 3 5 4 3 3 4" xfId="27204"/>
    <cellStyle name="Calc cel 3 5 4 3 3 5" xfId="46068"/>
    <cellStyle name="Calc cel 3 5 4 3 4" xfId="9136"/>
    <cellStyle name="Calc cel 3 5 4 3 4 2" xfId="28182"/>
    <cellStyle name="Calc cel 3 5 4 3 4 3" xfId="36734"/>
    <cellStyle name="Calc cel 3 5 4 3 4 4" xfId="47733"/>
    <cellStyle name="Calc cel 3 5 4 3 5" xfId="15160"/>
    <cellStyle name="Calc cel 3 5 4 3 5 2" xfId="33487"/>
    <cellStyle name="Calc cel 3 5 4 3 5 3" xfId="40315"/>
    <cellStyle name="Calc cel 3 5 4 3 5 4" xfId="48488"/>
    <cellStyle name="Calc cel 3 5 4 3 6" xfId="15854"/>
    <cellStyle name="Calc cel 3 5 4 3 6 2" xfId="34181"/>
    <cellStyle name="Calc cel 3 5 4 3 6 3" xfId="41009"/>
    <cellStyle name="Calc cel 3 5 4 3 6 4" xfId="49182"/>
    <cellStyle name="Calc cel 3 5 4 3 7" xfId="16472"/>
    <cellStyle name="Calc cel 3 5 4 3 7 2" xfId="34799"/>
    <cellStyle name="Calc cel 3 5 4 3 7 3" xfId="41627"/>
    <cellStyle name="Calc cel 3 5 4 3 7 4" xfId="49800"/>
    <cellStyle name="Calc cel 3 5 4 3 8" xfId="5119"/>
    <cellStyle name="Calc cel 3 5 4 3 9" xfId="24571"/>
    <cellStyle name="Calc cel 3 5 4 4" xfId="6113"/>
    <cellStyle name="Calc cel 3 5 4 4 2" xfId="12492"/>
    <cellStyle name="Calc cel 3 5 4 4 2 2" xfId="30819"/>
    <cellStyle name="Calc cel 3 5 4 4 2 3" xfId="3810"/>
    <cellStyle name="Calc cel 3 5 4 4 3" xfId="25565"/>
    <cellStyle name="Calc cel 3 5 4 4 4" xfId="35334"/>
    <cellStyle name="Calc cel 3 5 4 4 5" xfId="44972"/>
    <cellStyle name="Calc cel 3 5 4 5" xfId="6583"/>
    <cellStyle name="Calc cel 3 5 4 5 2" xfId="12908"/>
    <cellStyle name="Calc cel 3 5 4 5 2 2" xfId="31235"/>
    <cellStyle name="Calc cel 3 5 4 5 2 3" xfId="38057"/>
    <cellStyle name="Calc cel 3 5 4 5 3" xfId="26035"/>
    <cellStyle name="Calc cel 3 5 4 5 4" xfId="28285"/>
    <cellStyle name="Calc cel 3 5 4 5 5" xfId="45441"/>
    <cellStyle name="Calc cel 3 5 4 6" xfId="6609"/>
    <cellStyle name="Calc cel 3 5 4 6 2" xfId="12930"/>
    <cellStyle name="Calc cel 3 5 4 6 2 2" xfId="31257"/>
    <cellStyle name="Calc cel 3 5 4 6 2 3" xfId="36951"/>
    <cellStyle name="Calc cel 3 5 4 6 3" xfId="26061"/>
    <cellStyle name="Calc cel 3 5 4 6 4" xfId="38025"/>
    <cellStyle name="Calc cel 3 5 4 6 5" xfId="45467"/>
    <cellStyle name="Calc cel 3 5 4 7" xfId="3264"/>
    <cellStyle name="Calc cel 3 5 4 7 2" xfId="3818"/>
    <cellStyle name="Calc cel 3 5 4 7 3" xfId="3015"/>
    <cellStyle name="Calc cel 3 5 4 7 4" xfId="43165"/>
    <cellStyle name="Calc cel 3 5 4 8" xfId="14329"/>
    <cellStyle name="Calc cel 3 5 4 8 2" xfId="32656"/>
    <cellStyle name="Calc cel 3 5 4 8 3" xfId="39484"/>
    <cellStyle name="Calc cel 3 5 4 8 4" xfId="47064"/>
    <cellStyle name="Calc cel 3 5 4 9" xfId="14518"/>
    <cellStyle name="Calc cel 3 5 4 9 2" xfId="32845"/>
    <cellStyle name="Calc cel 3 5 4 9 3" xfId="39673"/>
    <cellStyle name="Calc cel 3 5 4 9 4" xfId="47846"/>
    <cellStyle name="Calc cel 3 5 5" xfId="2520"/>
    <cellStyle name="Calc cel 3 5 5 10" xfId="29282"/>
    <cellStyle name="Calc cel 3 5 5 11" xfId="42697"/>
    <cellStyle name="Calc cel 3 5 5 12" xfId="41759"/>
    <cellStyle name="Calc cel 3 5 5 13" xfId="43839"/>
    <cellStyle name="Calc cel 3 5 5 2" xfId="6026"/>
    <cellStyle name="Calc cel 3 5 5 2 2" xfId="12413"/>
    <cellStyle name="Calc cel 3 5 5 2 2 2" xfId="30740"/>
    <cellStyle name="Calc cel 3 5 5 2 2 3" xfId="37390"/>
    <cellStyle name="Calc cel 3 5 5 2 3" xfId="25478"/>
    <cellStyle name="Calc cel 3 5 5 2 4" xfId="26843"/>
    <cellStyle name="Calc cel 3 5 5 2 5" xfId="44885"/>
    <cellStyle name="Calc cel 3 5 5 3" xfId="7071"/>
    <cellStyle name="Calc cel 3 5 5 3 2" xfId="13358"/>
    <cellStyle name="Calc cel 3 5 5 3 2 2" xfId="31685"/>
    <cellStyle name="Calc cel 3 5 5 3 2 3" xfId="36562"/>
    <cellStyle name="Calc cel 3 5 5 3 3" xfId="26523"/>
    <cellStyle name="Calc cel 3 5 5 3 4" xfId="29857"/>
    <cellStyle name="Calc cel 3 5 5 3 5" xfId="45929"/>
    <cellStyle name="Calc cel 3 5 5 4" xfId="8997"/>
    <cellStyle name="Calc cel 3 5 5 4 2" xfId="28043"/>
    <cellStyle name="Calc cel 3 5 5 4 3" xfId="28615"/>
    <cellStyle name="Calc cel 3 5 5 4 4" xfId="47594"/>
    <cellStyle name="Calc cel 3 5 5 5" xfId="15021"/>
    <cellStyle name="Calc cel 3 5 5 5 2" xfId="33348"/>
    <cellStyle name="Calc cel 3 5 5 5 3" xfId="40176"/>
    <cellStyle name="Calc cel 3 5 5 5 4" xfId="48349"/>
    <cellStyle name="Calc cel 3 5 5 6" xfId="15715"/>
    <cellStyle name="Calc cel 3 5 5 6 2" xfId="34042"/>
    <cellStyle name="Calc cel 3 5 5 6 3" xfId="40870"/>
    <cellStyle name="Calc cel 3 5 5 6 4" xfId="49043"/>
    <cellStyle name="Calc cel 3 5 5 7" xfId="16333"/>
    <cellStyle name="Calc cel 3 5 5 7 2" xfId="34660"/>
    <cellStyle name="Calc cel 3 5 5 7 3" xfId="41488"/>
    <cellStyle name="Calc cel 3 5 5 7 4" xfId="49661"/>
    <cellStyle name="Calc cel 3 5 5 8" xfId="4980"/>
    <cellStyle name="Calc cel 3 5 5 9" xfId="24432"/>
    <cellStyle name="Calc cel 3 5 6" xfId="2268"/>
    <cellStyle name="Calc cel 3 5 6 10" xfId="35791"/>
    <cellStyle name="Calc cel 3 5 6 11" xfId="42356"/>
    <cellStyle name="Calc cel 3 5 6 12" xfId="42487"/>
    <cellStyle name="Calc cel 3 5 6 13" xfId="43587"/>
    <cellStyle name="Calc cel 3 5 6 2" xfId="6150"/>
    <cellStyle name="Calc cel 3 5 6 2 2" xfId="12526"/>
    <cellStyle name="Calc cel 3 5 6 2 2 2" xfId="30853"/>
    <cellStyle name="Calc cel 3 5 6 2 2 3" xfId="39398"/>
    <cellStyle name="Calc cel 3 5 6 2 3" xfId="25602"/>
    <cellStyle name="Calc cel 3 5 6 2 4" xfId="4133"/>
    <cellStyle name="Calc cel 3 5 6 2 5" xfId="45009"/>
    <cellStyle name="Calc cel 3 5 6 3" xfId="6819"/>
    <cellStyle name="Calc cel 3 5 6 3 2" xfId="13106"/>
    <cellStyle name="Calc cel 3 5 6 3 2 2" xfId="31433"/>
    <cellStyle name="Calc cel 3 5 6 3 2 3" xfId="24089"/>
    <cellStyle name="Calc cel 3 5 6 3 3" xfId="26271"/>
    <cellStyle name="Calc cel 3 5 6 3 4" xfId="4619"/>
    <cellStyle name="Calc cel 3 5 6 3 5" xfId="45677"/>
    <cellStyle name="Calc cel 3 5 6 4" xfId="8745"/>
    <cellStyle name="Calc cel 3 5 6 4 2" xfId="27791"/>
    <cellStyle name="Calc cel 3 5 6 4 3" xfId="35309"/>
    <cellStyle name="Calc cel 3 5 6 4 4" xfId="47342"/>
    <cellStyle name="Calc cel 3 5 6 5" xfId="14769"/>
    <cellStyle name="Calc cel 3 5 6 5 2" xfId="33096"/>
    <cellStyle name="Calc cel 3 5 6 5 3" xfId="39924"/>
    <cellStyle name="Calc cel 3 5 6 5 4" xfId="48097"/>
    <cellStyle name="Calc cel 3 5 6 6" xfId="15463"/>
    <cellStyle name="Calc cel 3 5 6 6 2" xfId="33790"/>
    <cellStyle name="Calc cel 3 5 6 6 3" xfId="40618"/>
    <cellStyle name="Calc cel 3 5 6 6 4" xfId="48791"/>
    <cellStyle name="Calc cel 3 5 6 7" xfId="16081"/>
    <cellStyle name="Calc cel 3 5 6 7 2" xfId="34408"/>
    <cellStyle name="Calc cel 3 5 6 7 3" xfId="41236"/>
    <cellStyle name="Calc cel 3 5 6 7 4" xfId="49409"/>
    <cellStyle name="Calc cel 3 5 6 8" xfId="4728"/>
    <cellStyle name="Calc cel 3 5 6 9" xfId="24180"/>
    <cellStyle name="Calc cel 3 5 7" xfId="3271"/>
    <cellStyle name="Calc cel 3 5 7 2" xfId="10313"/>
    <cellStyle name="Calc cel 3 5 7 2 2" xfId="29031"/>
    <cellStyle name="Calc cel 3 5 7 2 3" xfId="35496"/>
    <cellStyle name="Calc cel 3 5 7 3" xfId="4386"/>
    <cellStyle name="Calc cel 3 5 7 4" xfId="3573"/>
    <cellStyle name="Calc cel 3 5 7 5" xfId="43172"/>
    <cellStyle name="Calc cel 3 5 8" xfId="6234"/>
    <cellStyle name="Calc cel 3 5 8 2" xfId="12604"/>
    <cellStyle name="Calc cel 3 5 8 2 2" xfId="30931"/>
    <cellStyle name="Calc cel 3 5 8 2 3" xfId="38045"/>
    <cellStyle name="Calc cel 3 5 8 3" xfId="25686"/>
    <cellStyle name="Calc cel 3 5 8 4" xfId="29599"/>
    <cellStyle name="Calc cel 3 5 8 5" xfId="45093"/>
    <cellStyle name="Calc cel 3 5 9" xfId="3278"/>
    <cellStyle name="Calc cel 3 5 9 2" xfId="10319"/>
    <cellStyle name="Calc cel 3 5 9 2 2" xfId="29037"/>
    <cellStyle name="Calc cel 3 5 9 2 3" xfId="36203"/>
    <cellStyle name="Calc cel 3 5 9 3" xfId="4121"/>
    <cellStyle name="Calc cel 3 5 9 4" xfId="2851"/>
    <cellStyle name="Calc cel 3 5 9 5" xfId="43179"/>
    <cellStyle name="Calc cel 3 6" xfId="604"/>
    <cellStyle name="Calc cel 3 6 10" xfId="13743"/>
    <cellStyle name="Calc cel 3 6 10 2" xfId="32070"/>
    <cellStyle name="Calc cel 3 6 10 3" xfId="24088"/>
    <cellStyle name="Calc cel 3 6 10 4" xfId="46383"/>
    <cellStyle name="Calc cel 3 6 11" xfId="13718"/>
    <cellStyle name="Calc cel 3 6 11 2" xfId="32045"/>
    <cellStyle name="Calc cel 3 6 11 3" xfId="37757"/>
    <cellStyle name="Calc cel 3 6 11 4" xfId="46358"/>
    <cellStyle name="Calc cel 3 6 12" xfId="13860"/>
    <cellStyle name="Calc cel 3 6 12 2" xfId="32187"/>
    <cellStyle name="Calc cel 3 6 12 3" xfId="39374"/>
    <cellStyle name="Calc cel 3 6 12 4" xfId="46580"/>
    <cellStyle name="Calc cel 3 6 13" xfId="14110"/>
    <cellStyle name="Calc cel 3 6 13 2" xfId="32437"/>
    <cellStyle name="Calc cel 3 6 13 3" xfId="4294"/>
    <cellStyle name="Calc cel 3 6 13 4" xfId="46841"/>
    <cellStyle name="Calc cel 3 6 14" xfId="3064"/>
    <cellStyle name="Calc cel 3 6 15" xfId="4247"/>
    <cellStyle name="Calc cel 3 6 16" xfId="3694"/>
    <cellStyle name="Calc cel 3 6 17" xfId="42502"/>
    <cellStyle name="Calc cel 3 6 18" xfId="36801"/>
    <cellStyle name="Calc cel 3 6 19" xfId="42824"/>
    <cellStyle name="Calc cel 3 6 2" xfId="1233"/>
    <cellStyle name="Calc cel 3 6 2 10" xfId="14140"/>
    <cellStyle name="Calc cel 3 6 2 10 2" xfId="32467"/>
    <cellStyle name="Calc cel 3 6 2 10 3" xfId="23905"/>
    <cellStyle name="Calc cel 3 6 2 10 4" xfId="46871"/>
    <cellStyle name="Calc cel 3 6 2 11" xfId="13764"/>
    <cellStyle name="Calc cel 3 6 2 11 2" xfId="32091"/>
    <cellStyle name="Calc cel 3 6 2 11 3" xfId="35112"/>
    <cellStyle name="Calc cel 3 6 2 11 4" xfId="46404"/>
    <cellStyle name="Calc cel 3 6 2 12" xfId="14132"/>
    <cellStyle name="Calc cel 3 6 2 12 2" xfId="32459"/>
    <cellStyle name="Calc cel 3 6 2 12 3" xfId="37513"/>
    <cellStyle name="Calc cel 3 6 2 12 4" xfId="46863"/>
    <cellStyle name="Calc cel 3 6 2 13" xfId="3160"/>
    <cellStyle name="Calc cel 3 6 2 14" xfId="2802"/>
    <cellStyle name="Calc cel 3 6 2 15" xfId="34926"/>
    <cellStyle name="Calc cel 3 6 2 16" xfId="26846"/>
    <cellStyle name="Calc cel 3 6 2 17" xfId="41846"/>
    <cellStyle name="Calc cel 3 6 2 18" xfId="42943"/>
    <cellStyle name="Calc cel 3 6 2 2" xfId="2001"/>
    <cellStyle name="Calc cel 3 6 2 2 10" xfId="4488"/>
    <cellStyle name="Calc cel 3 6 2 2 11" xfId="23983"/>
    <cellStyle name="Calc cel 3 6 2 2 12" xfId="35228"/>
    <cellStyle name="Calc cel 3 6 2 2 13" xfId="38396"/>
    <cellStyle name="Calc cel 3 6 2 2 14" xfId="42232"/>
    <cellStyle name="Calc cel 3 6 2 2 15" xfId="43502"/>
    <cellStyle name="Calc cel 3 6 2 2 2" xfId="2389"/>
    <cellStyle name="Calc cel 3 6 2 2 2 10" xfId="37982"/>
    <cellStyle name="Calc cel 3 6 2 2 2 11" xfId="38096"/>
    <cellStyle name="Calc cel 3 6 2 2 2 12" xfId="42094"/>
    <cellStyle name="Calc cel 3 6 2 2 2 13" xfId="43708"/>
    <cellStyle name="Calc cel 3 6 2 2 2 2" xfId="5493"/>
    <cellStyle name="Calc cel 3 6 2 2 2 2 2" xfId="11927"/>
    <cellStyle name="Calc cel 3 6 2 2 2 2 2 2" xfId="30254"/>
    <cellStyle name="Calc cel 3 6 2 2 2 2 2 3" xfId="37715"/>
    <cellStyle name="Calc cel 3 6 2 2 2 2 3" xfId="24945"/>
    <cellStyle name="Calc cel 3 6 2 2 2 2 4" xfId="23674"/>
    <cellStyle name="Calc cel 3 6 2 2 2 2 5" xfId="44352"/>
    <cellStyle name="Calc cel 3 6 2 2 2 3" xfId="6940"/>
    <cellStyle name="Calc cel 3 6 2 2 2 3 2" xfId="13227"/>
    <cellStyle name="Calc cel 3 6 2 2 2 3 2 2" xfId="31554"/>
    <cellStyle name="Calc cel 3 6 2 2 2 3 2 3" xfId="4126"/>
    <cellStyle name="Calc cel 3 6 2 2 2 3 3" xfId="26392"/>
    <cellStyle name="Calc cel 3 6 2 2 2 3 4" xfId="29280"/>
    <cellStyle name="Calc cel 3 6 2 2 2 3 5" xfId="45798"/>
    <cellStyle name="Calc cel 3 6 2 2 2 4" xfId="8866"/>
    <cellStyle name="Calc cel 3 6 2 2 2 4 2" xfId="27912"/>
    <cellStyle name="Calc cel 3 6 2 2 2 4 3" xfId="23753"/>
    <cellStyle name="Calc cel 3 6 2 2 2 4 4" xfId="47463"/>
    <cellStyle name="Calc cel 3 6 2 2 2 5" xfId="14890"/>
    <cellStyle name="Calc cel 3 6 2 2 2 5 2" xfId="33217"/>
    <cellStyle name="Calc cel 3 6 2 2 2 5 3" xfId="40045"/>
    <cellStyle name="Calc cel 3 6 2 2 2 5 4" xfId="48218"/>
    <cellStyle name="Calc cel 3 6 2 2 2 6" xfId="15584"/>
    <cellStyle name="Calc cel 3 6 2 2 2 6 2" xfId="33911"/>
    <cellStyle name="Calc cel 3 6 2 2 2 6 3" xfId="40739"/>
    <cellStyle name="Calc cel 3 6 2 2 2 6 4" xfId="48912"/>
    <cellStyle name="Calc cel 3 6 2 2 2 7" xfId="16202"/>
    <cellStyle name="Calc cel 3 6 2 2 2 7 2" xfId="34529"/>
    <cellStyle name="Calc cel 3 6 2 2 2 7 3" xfId="41357"/>
    <cellStyle name="Calc cel 3 6 2 2 2 7 4" xfId="49530"/>
    <cellStyle name="Calc cel 3 6 2 2 2 8" xfId="4849"/>
    <cellStyle name="Calc cel 3 6 2 2 2 9" xfId="24301"/>
    <cellStyle name="Calc cel 3 6 2 2 3" xfId="2720"/>
    <cellStyle name="Calc cel 3 6 2 2 3 10" xfId="38358"/>
    <cellStyle name="Calc cel 3 6 2 2 3 11" xfId="42595"/>
    <cellStyle name="Calc cel 3 6 2 2 3 12" xfId="36912"/>
    <cellStyle name="Calc cel 3 6 2 2 3 13" xfId="44039"/>
    <cellStyle name="Calc cel 3 6 2 2 3 2" xfId="6535"/>
    <cellStyle name="Calc cel 3 6 2 2 3 2 2" xfId="12871"/>
    <cellStyle name="Calc cel 3 6 2 2 3 2 2 2" xfId="31198"/>
    <cellStyle name="Calc cel 3 6 2 2 3 2 2 3" xfId="35317"/>
    <cellStyle name="Calc cel 3 6 2 2 3 2 3" xfId="25987"/>
    <cellStyle name="Calc cel 3 6 2 2 3 2 4" xfId="35299"/>
    <cellStyle name="Calc cel 3 6 2 2 3 2 5" xfId="45393"/>
    <cellStyle name="Calc cel 3 6 2 2 3 3" xfId="7271"/>
    <cellStyle name="Calc cel 3 6 2 2 3 3 2" xfId="13558"/>
    <cellStyle name="Calc cel 3 6 2 2 3 3 2 2" xfId="31885"/>
    <cellStyle name="Calc cel 3 6 2 2 3 3 2 3" xfId="38448"/>
    <cellStyle name="Calc cel 3 6 2 2 3 3 3" xfId="26723"/>
    <cellStyle name="Calc cel 3 6 2 2 3 3 4" xfId="29269"/>
    <cellStyle name="Calc cel 3 6 2 2 3 3 5" xfId="46129"/>
    <cellStyle name="Calc cel 3 6 2 2 3 4" xfId="9197"/>
    <cellStyle name="Calc cel 3 6 2 2 3 4 2" xfId="28243"/>
    <cellStyle name="Calc cel 3 6 2 2 3 4 3" xfId="29693"/>
    <cellStyle name="Calc cel 3 6 2 2 3 4 4" xfId="47794"/>
    <cellStyle name="Calc cel 3 6 2 2 3 5" xfId="15221"/>
    <cellStyle name="Calc cel 3 6 2 2 3 5 2" xfId="33548"/>
    <cellStyle name="Calc cel 3 6 2 2 3 5 3" xfId="40376"/>
    <cellStyle name="Calc cel 3 6 2 2 3 5 4" xfId="48549"/>
    <cellStyle name="Calc cel 3 6 2 2 3 6" xfId="15915"/>
    <cellStyle name="Calc cel 3 6 2 2 3 6 2" xfId="34242"/>
    <cellStyle name="Calc cel 3 6 2 2 3 6 3" xfId="41070"/>
    <cellStyle name="Calc cel 3 6 2 2 3 6 4" xfId="49243"/>
    <cellStyle name="Calc cel 3 6 2 2 3 7" xfId="16533"/>
    <cellStyle name="Calc cel 3 6 2 2 3 7 2" xfId="34860"/>
    <cellStyle name="Calc cel 3 6 2 2 3 7 3" xfId="41688"/>
    <cellStyle name="Calc cel 3 6 2 2 3 7 4" xfId="49861"/>
    <cellStyle name="Calc cel 3 6 2 2 3 8" xfId="5180"/>
    <cellStyle name="Calc cel 3 6 2 2 3 9" xfId="24632"/>
    <cellStyle name="Calc cel 3 6 2 2 4" xfId="5808"/>
    <cellStyle name="Calc cel 3 6 2 2 4 2" xfId="12214"/>
    <cellStyle name="Calc cel 3 6 2 2 4 2 2" xfId="30541"/>
    <cellStyle name="Calc cel 3 6 2 2 4 2 3" xfId="29377"/>
    <cellStyle name="Calc cel 3 6 2 2 4 3" xfId="25260"/>
    <cellStyle name="Calc cel 3 6 2 2 4 4" xfId="38627"/>
    <cellStyle name="Calc cel 3 6 2 2 4 5" xfId="44667"/>
    <cellStyle name="Calc cel 3 6 2 2 5" xfId="6668"/>
    <cellStyle name="Calc cel 3 6 2 2 5 2" xfId="12982"/>
    <cellStyle name="Calc cel 3 6 2 2 5 2 2" xfId="31309"/>
    <cellStyle name="Calc cel 3 6 2 2 5 2 3" xfId="28821"/>
    <cellStyle name="Calc cel 3 6 2 2 5 3" xfId="26120"/>
    <cellStyle name="Calc cel 3 6 2 2 5 4" xfId="38170"/>
    <cellStyle name="Calc cel 3 6 2 2 5 5" xfId="45526"/>
    <cellStyle name="Calc cel 3 6 2 2 6" xfId="8478"/>
    <cellStyle name="Calc cel 3 6 2 2 6 2" xfId="27592"/>
    <cellStyle name="Calc cel 3 6 2 2 6 3" xfId="28570"/>
    <cellStyle name="Calc cel 3 6 2 2 6 4" xfId="47162"/>
    <cellStyle name="Calc cel 3 6 2 2 7" xfId="14609"/>
    <cellStyle name="Calc cel 3 6 2 2 7 2" xfId="32936"/>
    <cellStyle name="Calc cel 3 6 2 2 7 3" xfId="39764"/>
    <cellStyle name="Calc cel 3 6 2 2 7 4" xfId="47937"/>
    <cellStyle name="Calc cel 3 6 2 2 8" xfId="15337"/>
    <cellStyle name="Calc cel 3 6 2 2 8 2" xfId="33664"/>
    <cellStyle name="Calc cel 3 6 2 2 8 3" xfId="40492"/>
    <cellStyle name="Calc cel 3 6 2 2 8 4" xfId="48665"/>
    <cellStyle name="Calc cel 3 6 2 2 9" xfId="15996"/>
    <cellStyle name="Calc cel 3 6 2 2 9 2" xfId="34323"/>
    <cellStyle name="Calc cel 3 6 2 2 9 3" xfId="41151"/>
    <cellStyle name="Calc cel 3 6 2 2 9 4" xfId="49324"/>
    <cellStyle name="Calc cel 3 6 2 3" xfId="2372"/>
    <cellStyle name="Calc cel 3 6 2 3 10" xfId="37252"/>
    <cellStyle name="Calc cel 3 6 2 3 11" xfId="42404"/>
    <cellStyle name="Calc cel 3 6 2 3 12" xfId="38920"/>
    <cellStyle name="Calc cel 3 6 2 3 13" xfId="43691"/>
    <cellStyle name="Calc cel 3 6 2 3 2" xfId="5979"/>
    <cellStyle name="Calc cel 3 6 2 3 2 2" xfId="12373"/>
    <cellStyle name="Calc cel 3 6 2 3 2 2 2" xfId="30700"/>
    <cellStyle name="Calc cel 3 6 2 3 2 2 3" xfId="4404"/>
    <cellStyle name="Calc cel 3 6 2 3 2 3" xfId="25431"/>
    <cellStyle name="Calc cel 3 6 2 3 2 4" xfId="2740"/>
    <cellStyle name="Calc cel 3 6 2 3 2 5" xfId="44838"/>
    <cellStyle name="Calc cel 3 6 2 3 3" xfId="6923"/>
    <cellStyle name="Calc cel 3 6 2 3 3 2" xfId="13210"/>
    <cellStyle name="Calc cel 3 6 2 3 3 2 2" xfId="31537"/>
    <cellStyle name="Calc cel 3 6 2 3 3 2 3" xfId="36069"/>
    <cellStyle name="Calc cel 3 6 2 3 3 3" xfId="26375"/>
    <cellStyle name="Calc cel 3 6 2 3 3 4" xfId="29341"/>
    <cellStyle name="Calc cel 3 6 2 3 3 5" xfId="45781"/>
    <cellStyle name="Calc cel 3 6 2 3 4" xfId="8849"/>
    <cellStyle name="Calc cel 3 6 2 3 4 2" xfId="27895"/>
    <cellStyle name="Calc cel 3 6 2 3 4 3" xfId="35897"/>
    <cellStyle name="Calc cel 3 6 2 3 4 4" xfId="47446"/>
    <cellStyle name="Calc cel 3 6 2 3 5" xfId="14873"/>
    <cellStyle name="Calc cel 3 6 2 3 5 2" xfId="33200"/>
    <cellStyle name="Calc cel 3 6 2 3 5 3" xfId="40028"/>
    <cellStyle name="Calc cel 3 6 2 3 5 4" xfId="48201"/>
    <cellStyle name="Calc cel 3 6 2 3 6" xfId="15567"/>
    <cellStyle name="Calc cel 3 6 2 3 6 2" xfId="33894"/>
    <cellStyle name="Calc cel 3 6 2 3 6 3" xfId="40722"/>
    <cellStyle name="Calc cel 3 6 2 3 6 4" xfId="48895"/>
    <cellStyle name="Calc cel 3 6 2 3 7" xfId="16185"/>
    <cellStyle name="Calc cel 3 6 2 3 7 2" xfId="34512"/>
    <cellStyle name="Calc cel 3 6 2 3 7 3" xfId="41340"/>
    <cellStyle name="Calc cel 3 6 2 3 7 4" xfId="49513"/>
    <cellStyle name="Calc cel 3 6 2 3 8" xfId="4832"/>
    <cellStyle name="Calc cel 3 6 2 3 9" xfId="24284"/>
    <cellStyle name="Calc cel 3 6 2 4" xfId="2423"/>
    <cellStyle name="Calc cel 3 6 2 4 10" xfId="38997"/>
    <cellStyle name="Calc cel 3 6 2 4 11" xfId="27427"/>
    <cellStyle name="Calc cel 3 6 2 4 12" xfId="42746"/>
    <cellStyle name="Calc cel 3 6 2 4 13" xfId="43742"/>
    <cellStyle name="Calc cel 3 6 2 4 2" xfId="6190"/>
    <cellStyle name="Calc cel 3 6 2 4 2 2" xfId="12564"/>
    <cellStyle name="Calc cel 3 6 2 4 2 2 2" xfId="30891"/>
    <cellStyle name="Calc cel 3 6 2 4 2 2 3" xfId="37714"/>
    <cellStyle name="Calc cel 3 6 2 4 2 3" xfId="25642"/>
    <cellStyle name="Calc cel 3 6 2 4 2 4" xfId="29913"/>
    <cellStyle name="Calc cel 3 6 2 4 2 5" xfId="45049"/>
    <cellStyle name="Calc cel 3 6 2 4 3" xfId="6974"/>
    <cellStyle name="Calc cel 3 6 2 4 3 2" xfId="13261"/>
    <cellStyle name="Calc cel 3 6 2 4 3 2 2" xfId="31588"/>
    <cellStyle name="Calc cel 3 6 2 4 3 2 3" xfId="39081"/>
    <cellStyle name="Calc cel 3 6 2 4 3 3" xfId="26426"/>
    <cellStyle name="Calc cel 3 6 2 4 3 4" xfId="27180"/>
    <cellStyle name="Calc cel 3 6 2 4 3 5" xfId="45832"/>
    <cellStyle name="Calc cel 3 6 2 4 4" xfId="8900"/>
    <cellStyle name="Calc cel 3 6 2 4 4 2" xfId="27946"/>
    <cellStyle name="Calc cel 3 6 2 4 4 3" xfId="37825"/>
    <cellStyle name="Calc cel 3 6 2 4 4 4" xfId="47497"/>
    <cellStyle name="Calc cel 3 6 2 4 5" xfId="14924"/>
    <cellStyle name="Calc cel 3 6 2 4 5 2" xfId="33251"/>
    <cellStyle name="Calc cel 3 6 2 4 5 3" xfId="40079"/>
    <cellStyle name="Calc cel 3 6 2 4 5 4" xfId="48252"/>
    <cellStyle name="Calc cel 3 6 2 4 6" xfId="15618"/>
    <cellStyle name="Calc cel 3 6 2 4 6 2" xfId="33945"/>
    <cellStyle name="Calc cel 3 6 2 4 6 3" xfId="40773"/>
    <cellStyle name="Calc cel 3 6 2 4 6 4" xfId="48946"/>
    <cellStyle name="Calc cel 3 6 2 4 7" xfId="16236"/>
    <cellStyle name="Calc cel 3 6 2 4 7 2" xfId="34563"/>
    <cellStyle name="Calc cel 3 6 2 4 7 3" xfId="41391"/>
    <cellStyle name="Calc cel 3 6 2 4 7 4" xfId="49564"/>
    <cellStyle name="Calc cel 3 6 2 4 8" xfId="4883"/>
    <cellStyle name="Calc cel 3 6 2 4 9" xfId="24335"/>
    <cellStyle name="Calc cel 3 6 2 5" xfId="6396"/>
    <cellStyle name="Calc cel 3 6 2 5 2" xfId="12751"/>
    <cellStyle name="Calc cel 3 6 2 5 2 2" xfId="31078"/>
    <cellStyle name="Calc cel 3 6 2 5 2 3" xfId="35362"/>
    <cellStyle name="Calc cel 3 6 2 5 3" xfId="25848"/>
    <cellStyle name="Calc cel 3 6 2 5 4" xfId="38159"/>
    <cellStyle name="Calc cel 3 6 2 5 5" xfId="45255"/>
    <cellStyle name="Calc cel 3 6 2 6" xfId="3384"/>
    <cellStyle name="Calc cel 3 6 2 6 2" xfId="10420"/>
    <cellStyle name="Calc cel 3 6 2 6 2 2" xfId="29131"/>
    <cellStyle name="Calc cel 3 6 2 6 2 3" xfId="27499"/>
    <cellStyle name="Calc cel 3 6 2 6 3" xfId="4230"/>
    <cellStyle name="Calc cel 3 6 2 6 4" xfId="34875"/>
    <cellStyle name="Calc cel 3 6 2 6 5" xfId="43267"/>
    <cellStyle name="Calc cel 3 6 2 7" xfId="6297"/>
    <cellStyle name="Calc cel 3 6 2 7 2" xfId="12662"/>
    <cellStyle name="Calc cel 3 6 2 7 2 2" xfId="30989"/>
    <cellStyle name="Calc cel 3 6 2 7 2 3" xfId="39259"/>
    <cellStyle name="Calc cel 3 6 2 7 3" xfId="25749"/>
    <cellStyle name="Calc cel 3 6 2 7 4" xfId="28668"/>
    <cellStyle name="Calc cel 3 6 2 7 5" xfId="45156"/>
    <cellStyle name="Calc cel 3 6 2 8" xfId="7302"/>
    <cellStyle name="Calc cel 3 6 2 8 2" xfId="26754"/>
    <cellStyle name="Calc cel 3 6 2 8 3" xfId="38945"/>
    <cellStyle name="Calc cel 3 6 2 8 4" xfId="46160"/>
    <cellStyle name="Calc cel 3 6 2 9" xfId="13924"/>
    <cellStyle name="Calc cel 3 6 2 9 2" xfId="32251"/>
    <cellStyle name="Calc cel 3 6 2 9 3" xfId="37479"/>
    <cellStyle name="Calc cel 3 6 2 9 4" xfId="46655"/>
    <cellStyle name="Calc cel 3 6 3" xfId="1390"/>
    <cellStyle name="Calc cel 3 6 3 10" xfId="14284"/>
    <cellStyle name="Calc cel 3 6 3 10 2" xfId="32611"/>
    <cellStyle name="Calc cel 3 6 3 10 3" xfId="4436"/>
    <cellStyle name="Calc cel 3 6 3 10 4" xfId="47015"/>
    <cellStyle name="Calc cel 3 6 3 11" xfId="14483"/>
    <cellStyle name="Calc cel 3 6 3 11 2" xfId="32810"/>
    <cellStyle name="Calc cel 3 6 3 11 3" xfId="39638"/>
    <cellStyle name="Calc cel 3 6 3 11 4" xfId="47811"/>
    <cellStyle name="Calc cel 3 6 3 12" xfId="3986"/>
    <cellStyle name="Calc cel 3 6 3 13" xfId="23537"/>
    <cellStyle name="Calc cel 3 6 3 14" xfId="38249"/>
    <cellStyle name="Calc cel 3 6 3 15" xfId="35366"/>
    <cellStyle name="Calc cel 3 6 3 16" xfId="34883"/>
    <cellStyle name="Calc cel 3 6 3 17" xfId="43008"/>
    <cellStyle name="Calc cel 3 6 3 2" xfId="2471"/>
    <cellStyle name="Calc cel 3 6 3 2 10" xfId="39088"/>
    <cellStyle name="Calc cel 3 6 3 2 11" xfId="41787"/>
    <cellStyle name="Calc cel 3 6 3 2 12" xfId="42457"/>
    <cellStyle name="Calc cel 3 6 3 2 13" xfId="43790"/>
    <cellStyle name="Calc cel 3 6 3 2 2" xfId="5963"/>
    <cellStyle name="Calc cel 3 6 3 2 2 2" xfId="12359"/>
    <cellStyle name="Calc cel 3 6 3 2 2 2 2" xfId="30686"/>
    <cellStyle name="Calc cel 3 6 3 2 2 2 3" xfId="28779"/>
    <cellStyle name="Calc cel 3 6 3 2 2 3" xfId="25415"/>
    <cellStyle name="Calc cel 3 6 3 2 2 4" xfId="2917"/>
    <cellStyle name="Calc cel 3 6 3 2 2 5" xfId="44822"/>
    <cellStyle name="Calc cel 3 6 3 2 3" xfId="7022"/>
    <cellStyle name="Calc cel 3 6 3 2 3 2" xfId="13309"/>
    <cellStyle name="Calc cel 3 6 3 2 3 2 2" xfId="31636"/>
    <cellStyle name="Calc cel 3 6 3 2 3 2 3" xfId="38031"/>
    <cellStyle name="Calc cel 3 6 3 2 3 3" xfId="26474"/>
    <cellStyle name="Calc cel 3 6 3 2 3 4" xfId="27396"/>
    <cellStyle name="Calc cel 3 6 3 2 3 5" xfId="45880"/>
    <cellStyle name="Calc cel 3 6 3 2 4" xfId="8948"/>
    <cellStyle name="Calc cel 3 6 3 2 4 2" xfId="27994"/>
    <cellStyle name="Calc cel 3 6 3 2 4 3" xfId="39434"/>
    <cellStyle name="Calc cel 3 6 3 2 4 4" xfId="47545"/>
    <cellStyle name="Calc cel 3 6 3 2 5" xfId="14972"/>
    <cellStyle name="Calc cel 3 6 3 2 5 2" xfId="33299"/>
    <cellStyle name="Calc cel 3 6 3 2 5 3" xfId="40127"/>
    <cellStyle name="Calc cel 3 6 3 2 5 4" xfId="48300"/>
    <cellStyle name="Calc cel 3 6 3 2 6" xfId="15666"/>
    <cellStyle name="Calc cel 3 6 3 2 6 2" xfId="33993"/>
    <cellStyle name="Calc cel 3 6 3 2 6 3" xfId="40821"/>
    <cellStyle name="Calc cel 3 6 3 2 6 4" xfId="48994"/>
    <cellStyle name="Calc cel 3 6 3 2 7" xfId="16284"/>
    <cellStyle name="Calc cel 3 6 3 2 7 2" xfId="34611"/>
    <cellStyle name="Calc cel 3 6 3 2 7 3" xfId="41439"/>
    <cellStyle name="Calc cel 3 6 3 2 7 4" xfId="49612"/>
    <cellStyle name="Calc cel 3 6 3 2 8" xfId="4931"/>
    <cellStyle name="Calc cel 3 6 3 2 9" xfId="24383"/>
    <cellStyle name="Calc cel 3 6 3 3" xfId="2330"/>
    <cellStyle name="Calc cel 3 6 3 3 10" xfId="29247"/>
    <cellStyle name="Calc cel 3 6 3 3 11" xfId="42312"/>
    <cellStyle name="Calc cel 3 6 3 3 12" xfId="42597"/>
    <cellStyle name="Calc cel 3 6 3 3 13" xfId="43649"/>
    <cellStyle name="Calc cel 3 6 3 3 2" xfId="5464"/>
    <cellStyle name="Calc cel 3 6 3 3 2 2" xfId="11900"/>
    <cellStyle name="Calc cel 3 6 3 3 2 2 2" xfId="30227"/>
    <cellStyle name="Calc cel 3 6 3 3 2 2 3" xfId="36601"/>
    <cellStyle name="Calc cel 3 6 3 3 2 3" xfId="24916"/>
    <cellStyle name="Calc cel 3 6 3 3 2 4" xfId="29220"/>
    <cellStyle name="Calc cel 3 6 3 3 2 5" xfId="44323"/>
    <cellStyle name="Calc cel 3 6 3 3 3" xfId="6881"/>
    <cellStyle name="Calc cel 3 6 3 3 3 2" xfId="13168"/>
    <cellStyle name="Calc cel 3 6 3 3 3 2 2" xfId="31495"/>
    <cellStyle name="Calc cel 3 6 3 3 3 2 3" xfId="35736"/>
    <cellStyle name="Calc cel 3 6 3 3 3 3" xfId="26333"/>
    <cellStyle name="Calc cel 3 6 3 3 3 4" xfId="39207"/>
    <cellStyle name="Calc cel 3 6 3 3 3 5" xfId="45739"/>
    <cellStyle name="Calc cel 3 6 3 3 4" xfId="8807"/>
    <cellStyle name="Calc cel 3 6 3 3 4 2" xfId="27853"/>
    <cellStyle name="Calc cel 3 6 3 3 4 3" xfId="27313"/>
    <cellStyle name="Calc cel 3 6 3 3 4 4" xfId="47404"/>
    <cellStyle name="Calc cel 3 6 3 3 5" xfId="14831"/>
    <cellStyle name="Calc cel 3 6 3 3 5 2" xfId="33158"/>
    <cellStyle name="Calc cel 3 6 3 3 5 3" xfId="39986"/>
    <cellStyle name="Calc cel 3 6 3 3 5 4" xfId="48159"/>
    <cellStyle name="Calc cel 3 6 3 3 6" xfId="15525"/>
    <cellStyle name="Calc cel 3 6 3 3 6 2" xfId="33852"/>
    <cellStyle name="Calc cel 3 6 3 3 6 3" xfId="40680"/>
    <cellStyle name="Calc cel 3 6 3 3 6 4" xfId="48853"/>
    <cellStyle name="Calc cel 3 6 3 3 7" xfId="16143"/>
    <cellStyle name="Calc cel 3 6 3 3 7 2" xfId="34470"/>
    <cellStyle name="Calc cel 3 6 3 3 7 3" xfId="41298"/>
    <cellStyle name="Calc cel 3 6 3 3 7 4" xfId="49471"/>
    <cellStyle name="Calc cel 3 6 3 3 8" xfId="4790"/>
    <cellStyle name="Calc cel 3 6 3 3 9" xfId="24242"/>
    <cellStyle name="Calc cel 3 6 3 4" xfId="6154"/>
    <cellStyle name="Calc cel 3 6 3 4 2" xfId="12529"/>
    <cellStyle name="Calc cel 3 6 3 4 2 2" xfId="30856"/>
    <cellStyle name="Calc cel 3 6 3 4 2 3" xfId="24067"/>
    <cellStyle name="Calc cel 3 6 3 4 3" xfId="25606"/>
    <cellStyle name="Calc cel 3 6 3 4 4" xfId="36747"/>
    <cellStyle name="Calc cel 3 6 3 4 5" xfId="45013"/>
    <cellStyle name="Calc cel 3 6 3 5" xfId="5347"/>
    <cellStyle name="Calc cel 3 6 3 5 2" xfId="11792"/>
    <cellStyle name="Calc cel 3 6 3 5 2 2" xfId="30119"/>
    <cellStyle name="Calc cel 3 6 3 5 2 3" xfId="38851"/>
    <cellStyle name="Calc cel 3 6 3 5 3" xfId="24799"/>
    <cellStyle name="Calc cel 3 6 3 5 4" xfId="38077"/>
    <cellStyle name="Calc cel 3 6 3 5 5" xfId="44206"/>
    <cellStyle name="Calc cel 3 6 3 6" xfId="6729"/>
    <cellStyle name="Calc cel 3 6 3 6 2" xfId="13022"/>
    <cellStyle name="Calc cel 3 6 3 6 2 2" xfId="31349"/>
    <cellStyle name="Calc cel 3 6 3 6 2 3" xfId="36138"/>
    <cellStyle name="Calc cel 3 6 3 6 3" xfId="26181"/>
    <cellStyle name="Calc cel 3 6 3 6 4" xfId="36500"/>
    <cellStyle name="Calc cel 3 6 3 6 5" xfId="45587"/>
    <cellStyle name="Calc cel 3 6 3 7" xfId="5646"/>
    <cellStyle name="Calc cel 3 6 3 7 2" xfId="25098"/>
    <cellStyle name="Calc cel 3 6 3 7 3" xfId="35802"/>
    <cellStyle name="Calc cel 3 6 3 7 4" xfId="44505"/>
    <cellStyle name="Calc cel 3 6 3 8" xfId="14039"/>
    <cellStyle name="Calc cel 3 6 3 8 2" xfId="32366"/>
    <cellStyle name="Calc cel 3 6 3 8 3" xfId="27272"/>
    <cellStyle name="Calc cel 3 6 3 8 4" xfId="46770"/>
    <cellStyle name="Calc cel 3 6 3 9" xfId="14054"/>
    <cellStyle name="Calc cel 3 6 3 9 2" xfId="32381"/>
    <cellStyle name="Calc cel 3 6 3 9 3" xfId="34981"/>
    <cellStyle name="Calc cel 3 6 3 9 4" xfId="46785"/>
    <cellStyle name="Calc cel 3 6 4" xfId="2261"/>
    <cellStyle name="Calc cel 3 6 4 10" xfId="28366"/>
    <cellStyle name="Calc cel 3 6 4 11" xfId="41806"/>
    <cellStyle name="Calc cel 3 6 4 12" xfId="23859"/>
    <cellStyle name="Calc cel 3 6 4 13" xfId="43580"/>
    <cellStyle name="Calc cel 3 6 4 2" xfId="5806"/>
    <cellStyle name="Calc cel 3 6 4 2 2" xfId="12213"/>
    <cellStyle name="Calc cel 3 6 4 2 2 2" xfId="30540"/>
    <cellStyle name="Calc cel 3 6 4 2 2 3" xfId="38131"/>
    <cellStyle name="Calc cel 3 6 4 2 3" xfId="25258"/>
    <cellStyle name="Calc cel 3 6 4 2 4" xfId="27234"/>
    <cellStyle name="Calc cel 3 6 4 2 5" xfId="44665"/>
    <cellStyle name="Calc cel 3 6 4 3" xfId="6812"/>
    <cellStyle name="Calc cel 3 6 4 3 2" xfId="13099"/>
    <cellStyle name="Calc cel 3 6 4 3 2 2" xfId="31426"/>
    <cellStyle name="Calc cel 3 6 4 3 2 3" xfId="36495"/>
    <cellStyle name="Calc cel 3 6 4 3 3" xfId="26264"/>
    <cellStyle name="Calc cel 3 6 4 3 4" xfId="35983"/>
    <cellStyle name="Calc cel 3 6 4 3 5" xfId="45670"/>
    <cellStyle name="Calc cel 3 6 4 4" xfId="8738"/>
    <cellStyle name="Calc cel 3 6 4 4 2" xfId="27784"/>
    <cellStyle name="Calc cel 3 6 4 4 3" xfId="29812"/>
    <cellStyle name="Calc cel 3 6 4 4 4" xfId="47335"/>
    <cellStyle name="Calc cel 3 6 4 5" xfId="14762"/>
    <cellStyle name="Calc cel 3 6 4 5 2" xfId="33089"/>
    <cellStyle name="Calc cel 3 6 4 5 3" xfId="39917"/>
    <cellStyle name="Calc cel 3 6 4 5 4" xfId="48090"/>
    <cellStyle name="Calc cel 3 6 4 6" xfId="15456"/>
    <cellStyle name="Calc cel 3 6 4 6 2" xfId="33783"/>
    <cellStyle name="Calc cel 3 6 4 6 3" xfId="40611"/>
    <cellStyle name="Calc cel 3 6 4 6 4" xfId="48784"/>
    <cellStyle name="Calc cel 3 6 4 7" xfId="16074"/>
    <cellStyle name="Calc cel 3 6 4 7 2" xfId="34401"/>
    <cellStyle name="Calc cel 3 6 4 7 3" xfId="41229"/>
    <cellStyle name="Calc cel 3 6 4 7 4" xfId="49402"/>
    <cellStyle name="Calc cel 3 6 4 8" xfId="4721"/>
    <cellStyle name="Calc cel 3 6 4 9" xfId="24173"/>
    <cellStyle name="Calc cel 3 6 5" xfId="2290"/>
    <cellStyle name="Calc cel 3 6 5 10" xfId="36239"/>
    <cellStyle name="Calc cel 3 6 5 11" xfId="42154"/>
    <cellStyle name="Calc cel 3 6 5 12" xfId="37412"/>
    <cellStyle name="Calc cel 3 6 5 13" xfId="43609"/>
    <cellStyle name="Calc cel 3 6 5 2" xfId="5510"/>
    <cellStyle name="Calc cel 3 6 5 2 2" xfId="11944"/>
    <cellStyle name="Calc cel 3 6 5 2 2 2" xfId="30271"/>
    <cellStyle name="Calc cel 3 6 5 2 2 3" xfId="27214"/>
    <cellStyle name="Calc cel 3 6 5 2 3" xfId="24962"/>
    <cellStyle name="Calc cel 3 6 5 2 4" xfId="24052"/>
    <cellStyle name="Calc cel 3 6 5 2 5" xfId="44369"/>
    <cellStyle name="Calc cel 3 6 5 3" xfId="6841"/>
    <cellStyle name="Calc cel 3 6 5 3 2" xfId="13128"/>
    <cellStyle name="Calc cel 3 6 5 3 2 2" xfId="31455"/>
    <cellStyle name="Calc cel 3 6 5 3 2 3" xfId="27135"/>
    <cellStyle name="Calc cel 3 6 5 3 3" xfId="26293"/>
    <cellStyle name="Calc cel 3 6 5 3 4" xfId="37602"/>
    <cellStyle name="Calc cel 3 6 5 3 5" xfId="45699"/>
    <cellStyle name="Calc cel 3 6 5 4" xfId="8767"/>
    <cellStyle name="Calc cel 3 6 5 4 2" xfId="27813"/>
    <cellStyle name="Calc cel 3 6 5 4 3" xfId="24048"/>
    <cellStyle name="Calc cel 3 6 5 4 4" xfId="47364"/>
    <cellStyle name="Calc cel 3 6 5 5" xfId="14791"/>
    <cellStyle name="Calc cel 3 6 5 5 2" xfId="33118"/>
    <cellStyle name="Calc cel 3 6 5 5 3" xfId="39946"/>
    <cellStyle name="Calc cel 3 6 5 5 4" xfId="48119"/>
    <cellStyle name="Calc cel 3 6 5 6" xfId="15485"/>
    <cellStyle name="Calc cel 3 6 5 6 2" xfId="33812"/>
    <cellStyle name="Calc cel 3 6 5 6 3" xfId="40640"/>
    <cellStyle name="Calc cel 3 6 5 6 4" xfId="48813"/>
    <cellStyle name="Calc cel 3 6 5 7" xfId="16103"/>
    <cellStyle name="Calc cel 3 6 5 7 2" xfId="34430"/>
    <cellStyle name="Calc cel 3 6 5 7 3" xfId="41258"/>
    <cellStyle name="Calc cel 3 6 5 7 4" xfId="49431"/>
    <cellStyle name="Calc cel 3 6 5 8" xfId="4750"/>
    <cellStyle name="Calc cel 3 6 5 9" xfId="24202"/>
    <cellStyle name="Calc cel 3 6 6" xfId="3291"/>
    <cellStyle name="Calc cel 3 6 6 2" xfId="10332"/>
    <cellStyle name="Calc cel 3 6 6 2 2" xfId="29050"/>
    <cellStyle name="Calc cel 3 6 6 2 3" xfId="39004"/>
    <cellStyle name="Calc cel 3 6 6 3" xfId="4213"/>
    <cellStyle name="Calc cel 3 6 6 4" xfId="2864"/>
    <cellStyle name="Calc cel 3 6 6 5" xfId="43192"/>
    <cellStyle name="Calc cel 3 6 7" xfId="3285"/>
    <cellStyle name="Calc cel 3 6 7 2" xfId="10326"/>
    <cellStyle name="Calc cel 3 6 7 2 2" xfId="29044"/>
    <cellStyle name="Calc cel 3 6 7 2 3" xfId="29633"/>
    <cellStyle name="Calc cel 3 6 7 3" xfId="4245"/>
    <cellStyle name="Calc cel 3 6 7 4" xfId="2858"/>
    <cellStyle name="Calc cel 3 6 7 5" xfId="43186"/>
    <cellStyle name="Calc cel 3 6 8" xfId="6585"/>
    <cellStyle name="Calc cel 3 6 8 2" xfId="12909"/>
    <cellStyle name="Calc cel 3 6 8 2 2" xfId="31236"/>
    <cellStyle name="Calc cel 3 6 8 2 3" xfId="29300"/>
    <cellStyle name="Calc cel 3 6 8 3" xfId="26037"/>
    <cellStyle name="Calc cel 3 6 8 4" xfId="34898"/>
    <cellStyle name="Calc cel 3 6 8 5" xfId="45443"/>
    <cellStyle name="Calc cel 3 6 9" xfId="6023"/>
    <cellStyle name="Calc cel 3 6 9 2" xfId="25475"/>
    <cellStyle name="Calc cel 3 6 9 3" xfId="36558"/>
    <cellStyle name="Calc cel 3 6 9 4" xfId="44882"/>
    <cellStyle name="Calc cel 4" xfId="477"/>
    <cellStyle name="Calc cel 4 10" xfId="3355"/>
    <cellStyle name="Calc cel 4 10 2" xfId="4337"/>
    <cellStyle name="Calc cel 4 10 3" xfId="2896"/>
    <cellStyle name="Calc cel 4 10 4" xfId="43256"/>
    <cellStyle name="Calc cel 4 11" xfId="13618"/>
    <cellStyle name="Calc cel 4 11 2" xfId="31945"/>
    <cellStyle name="Calc cel 4 11 3" xfId="37797"/>
    <cellStyle name="Calc cel 4 11 4" xfId="46258"/>
    <cellStyle name="Calc cel 4 12" xfId="13862"/>
    <cellStyle name="Calc cel 4 12 2" xfId="32189"/>
    <cellStyle name="Calc cel 4 12 3" xfId="27653"/>
    <cellStyle name="Calc cel 4 12 4" xfId="46582"/>
    <cellStyle name="Calc cel 4 13" xfId="13909"/>
    <cellStyle name="Calc cel 4 13 2" xfId="32236"/>
    <cellStyle name="Calc cel 4 13 3" xfId="35159"/>
    <cellStyle name="Calc cel 4 13 4" xfId="46636"/>
    <cellStyle name="Calc cel 4 14" xfId="13947"/>
    <cellStyle name="Calc cel 4 14 2" xfId="32274"/>
    <cellStyle name="Calc cel 4 14 3" xfId="29274"/>
    <cellStyle name="Calc cel 4 14 4" xfId="46678"/>
    <cellStyle name="Calc cel 4 15" xfId="2957"/>
    <cellStyle name="Calc cel 4 16" xfId="3761"/>
    <cellStyle name="Calc cel 4 17" xfId="37121"/>
    <cellStyle name="Calc cel 4 18" xfId="41915"/>
    <cellStyle name="Calc cel 4 19" xfId="36875"/>
    <cellStyle name="Calc cel 4 2" xfId="776"/>
    <cellStyle name="Calc cel 4 2 10" xfId="13943"/>
    <cellStyle name="Calc cel 4 2 10 2" xfId="32270"/>
    <cellStyle name="Calc cel 4 2 10 3" xfId="28290"/>
    <cellStyle name="Calc cel 4 2 10 4" xfId="46674"/>
    <cellStyle name="Calc cel 4 2 11" xfId="14082"/>
    <cellStyle name="Calc cel 4 2 11 2" xfId="32409"/>
    <cellStyle name="Calc cel 4 2 11 3" xfId="37746"/>
    <cellStyle name="Calc cel 4 2 11 4" xfId="46813"/>
    <cellStyle name="Calc cel 4 2 12" xfId="14356"/>
    <cellStyle name="Calc cel 4 2 12 2" xfId="32683"/>
    <cellStyle name="Calc cel 4 2 12 3" xfId="39511"/>
    <cellStyle name="Calc cel 4 2 12 4" xfId="47091"/>
    <cellStyle name="Calc cel 4 2 13" xfId="3125"/>
    <cellStyle name="Calc cel 4 2 14" xfId="4630"/>
    <cellStyle name="Calc cel 4 2 15" xfId="38512"/>
    <cellStyle name="Calc cel 4 2 16" xfId="42642"/>
    <cellStyle name="Calc cel 4 2 17" xfId="42300"/>
    <cellStyle name="Calc cel 4 2 18" xfId="42908"/>
    <cellStyle name="Calc cel 4 2 2" xfId="1966"/>
    <cellStyle name="Calc cel 4 2 2 10" xfId="4453"/>
    <cellStyle name="Calc cel 4 2 2 11" xfId="23948"/>
    <cellStyle name="Calc cel 4 2 2 12" xfId="37922"/>
    <cellStyle name="Calc cel 4 2 2 13" xfId="37886"/>
    <cellStyle name="Calc cel 4 2 2 14" xfId="38507"/>
    <cellStyle name="Calc cel 4 2 2 15" xfId="43467"/>
    <cellStyle name="Calc cel 4 2 2 2" xfId="2607"/>
    <cellStyle name="Calc cel 4 2 2 2 10" xfId="39052"/>
    <cellStyle name="Calc cel 4 2 2 2 11" xfId="41754"/>
    <cellStyle name="Calc cel 4 2 2 2 12" xfId="23831"/>
    <cellStyle name="Calc cel 4 2 2 2 13" xfId="43926"/>
    <cellStyle name="Calc cel 4 2 2 2 2" xfId="6104"/>
    <cellStyle name="Calc cel 4 2 2 2 2 2" xfId="12483"/>
    <cellStyle name="Calc cel 4 2 2 2 2 2 2" xfId="30810"/>
    <cellStyle name="Calc cel 4 2 2 2 2 2 3" xfId="29242"/>
    <cellStyle name="Calc cel 4 2 2 2 2 3" xfId="25556"/>
    <cellStyle name="Calc cel 4 2 2 2 2 4" xfId="37165"/>
    <cellStyle name="Calc cel 4 2 2 2 2 5" xfId="44963"/>
    <cellStyle name="Calc cel 4 2 2 2 3" xfId="7158"/>
    <cellStyle name="Calc cel 4 2 2 2 3 2" xfId="13445"/>
    <cellStyle name="Calc cel 4 2 2 2 3 2 2" xfId="31772"/>
    <cellStyle name="Calc cel 4 2 2 2 3 2 3" xfId="37747"/>
    <cellStyle name="Calc cel 4 2 2 2 3 3" xfId="26610"/>
    <cellStyle name="Calc cel 4 2 2 2 3 4" xfId="35586"/>
    <cellStyle name="Calc cel 4 2 2 2 3 5" xfId="46016"/>
    <cellStyle name="Calc cel 4 2 2 2 4" xfId="9084"/>
    <cellStyle name="Calc cel 4 2 2 2 4 2" xfId="28130"/>
    <cellStyle name="Calc cel 4 2 2 2 4 3" xfId="3669"/>
    <cellStyle name="Calc cel 4 2 2 2 4 4" xfId="47681"/>
    <cellStyle name="Calc cel 4 2 2 2 5" xfId="15108"/>
    <cellStyle name="Calc cel 4 2 2 2 5 2" xfId="33435"/>
    <cellStyle name="Calc cel 4 2 2 2 5 3" xfId="40263"/>
    <cellStyle name="Calc cel 4 2 2 2 5 4" xfId="48436"/>
    <cellStyle name="Calc cel 4 2 2 2 6" xfId="15802"/>
    <cellStyle name="Calc cel 4 2 2 2 6 2" xfId="34129"/>
    <cellStyle name="Calc cel 4 2 2 2 6 3" xfId="40957"/>
    <cellStyle name="Calc cel 4 2 2 2 6 4" xfId="49130"/>
    <cellStyle name="Calc cel 4 2 2 2 7" xfId="16420"/>
    <cellStyle name="Calc cel 4 2 2 2 7 2" xfId="34747"/>
    <cellStyle name="Calc cel 4 2 2 2 7 3" xfId="41575"/>
    <cellStyle name="Calc cel 4 2 2 2 7 4" xfId="49748"/>
    <cellStyle name="Calc cel 4 2 2 2 8" xfId="5067"/>
    <cellStyle name="Calc cel 4 2 2 2 9" xfId="24519"/>
    <cellStyle name="Calc cel 4 2 2 3" xfId="2685"/>
    <cellStyle name="Calc cel 4 2 2 3 10" xfId="28334"/>
    <cellStyle name="Calc cel 4 2 2 3 11" xfId="42145"/>
    <cellStyle name="Calc cel 4 2 2 3 12" xfId="41842"/>
    <cellStyle name="Calc cel 4 2 2 3 13" xfId="44004"/>
    <cellStyle name="Calc cel 4 2 2 3 2" xfId="5296"/>
    <cellStyle name="Calc cel 4 2 2 3 2 2" xfId="11745"/>
    <cellStyle name="Calc cel 4 2 2 3 2 2 2" xfId="30072"/>
    <cellStyle name="Calc cel 4 2 2 3 2 2 3" xfId="29691"/>
    <cellStyle name="Calc cel 4 2 2 3 2 3" xfId="24748"/>
    <cellStyle name="Calc cel 4 2 2 3 2 4" xfId="36265"/>
    <cellStyle name="Calc cel 4 2 2 3 2 5" xfId="44155"/>
    <cellStyle name="Calc cel 4 2 2 3 3" xfId="7236"/>
    <cellStyle name="Calc cel 4 2 2 3 3 2" xfId="13523"/>
    <cellStyle name="Calc cel 4 2 2 3 3 2 2" xfId="31850"/>
    <cellStyle name="Calc cel 4 2 2 3 3 2 3" xfId="36458"/>
    <cellStyle name="Calc cel 4 2 2 3 3 3" xfId="26688"/>
    <cellStyle name="Calc cel 4 2 2 3 3 4" xfId="23870"/>
    <cellStyle name="Calc cel 4 2 2 3 3 5" xfId="46094"/>
    <cellStyle name="Calc cel 4 2 2 3 4" xfId="9162"/>
    <cellStyle name="Calc cel 4 2 2 3 4 2" xfId="28208"/>
    <cellStyle name="Calc cel 4 2 2 3 4 3" xfId="35776"/>
    <cellStyle name="Calc cel 4 2 2 3 4 4" xfId="47759"/>
    <cellStyle name="Calc cel 4 2 2 3 5" xfId="15186"/>
    <cellStyle name="Calc cel 4 2 2 3 5 2" xfId="33513"/>
    <cellStyle name="Calc cel 4 2 2 3 5 3" xfId="40341"/>
    <cellStyle name="Calc cel 4 2 2 3 5 4" xfId="48514"/>
    <cellStyle name="Calc cel 4 2 2 3 6" xfId="15880"/>
    <cellStyle name="Calc cel 4 2 2 3 6 2" xfId="34207"/>
    <cellStyle name="Calc cel 4 2 2 3 6 3" xfId="41035"/>
    <cellStyle name="Calc cel 4 2 2 3 6 4" xfId="49208"/>
    <cellStyle name="Calc cel 4 2 2 3 7" xfId="16498"/>
    <cellStyle name="Calc cel 4 2 2 3 7 2" xfId="34825"/>
    <cellStyle name="Calc cel 4 2 2 3 7 3" xfId="41653"/>
    <cellStyle name="Calc cel 4 2 2 3 7 4" xfId="49826"/>
    <cellStyle name="Calc cel 4 2 2 3 8" xfId="5145"/>
    <cellStyle name="Calc cel 4 2 2 3 9" xfId="24597"/>
    <cellStyle name="Calc cel 4 2 2 4" xfId="6052"/>
    <cellStyle name="Calc cel 4 2 2 4 2" xfId="12437"/>
    <cellStyle name="Calc cel 4 2 2 4 2 2" xfId="30764"/>
    <cellStyle name="Calc cel 4 2 2 4 2 3" xfId="35429"/>
    <cellStyle name="Calc cel 4 2 2 4 3" xfId="25504"/>
    <cellStyle name="Calc cel 4 2 2 4 4" xfId="39159"/>
    <cellStyle name="Calc cel 4 2 2 4 5" xfId="44911"/>
    <cellStyle name="Calc cel 4 2 2 5" xfId="6633"/>
    <cellStyle name="Calc cel 4 2 2 5 2" xfId="12947"/>
    <cellStyle name="Calc cel 4 2 2 5 2 2" xfId="31274"/>
    <cellStyle name="Calc cel 4 2 2 5 2 3" xfId="37213"/>
    <cellStyle name="Calc cel 4 2 2 5 3" xfId="26085"/>
    <cellStyle name="Calc cel 4 2 2 5 4" xfId="4045"/>
    <cellStyle name="Calc cel 4 2 2 5 5" xfId="45491"/>
    <cellStyle name="Calc cel 4 2 2 6" xfId="8443"/>
    <cellStyle name="Calc cel 4 2 2 6 2" xfId="27557"/>
    <cellStyle name="Calc cel 4 2 2 6 3" xfId="26878"/>
    <cellStyle name="Calc cel 4 2 2 6 4" xfId="47127"/>
    <cellStyle name="Calc cel 4 2 2 7" xfId="14574"/>
    <cellStyle name="Calc cel 4 2 2 7 2" xfId="32901"/>
    <cellStyle name="Calc cel 4 2 2 7 3" xfId="39729"/>
    <cellStyle name="Calc cel 4 2 2 7 4" xfId="47902"/>
    <cellStyle name="Calc cel 4 2 2 8" xfId="15302"/>
    <cellStyle name="Calc cel 4 2 2 8 2" xfId="33629"/>
    <cellStyle name="Calc cel 4 2 2 8 3" xfId="40457"/>
    <cellStyle name="Calc cel 4 2 2 8 4" xfId="48630"/>
    <cellStyle name="Calc cel 4 2 2 9" xfId="15961"/>
    <cellStyle name="Calc cel 4 2 2 9 2" xfId="34288"/>
    <cellStyle name="Calc cel 4 2 2 9 3" xfId="41116"/>
    <cellStyle name="Calc cel 4 2 2 9 4" xfId="49289"/>
    <cellStyle name="Calc cel 4 2 3" xfId="2380"/>
    <cellStyle name="Calc cel 4 2 3 10" xfId="37353"/>
    <cellStyle name="Calc cel 4 2 3 11" xfId="42458"/>
    <cellStyle name="Calc cel 4 2 3 12" xfId="42000"/>
    <cellStyle name="Calc cel 4 2 3 13" xfId="43699"/>
    <cellStyle name="Calc cel 4 2 3 2" xfId="5716"/>
    <cellStyle name="Calc cel 4 2 3 2 2" xfId="12134"/>
    <cellStyle name="Calc cel 4 2 3 2 2 2" xfId="30461"/>
    <cellStyle name="Calc cel 4 2 3 2 2 3" xfId="35628"/>
    <cellStyle name="Calc cel 4 2 3 2 3" xfId="25168"/>
    <cellStyle name="Calc cel 4 2 3 2 4" xfId="27157"/>
    <cellStyle name="Calc cel 4 2 3 2 5" xfId="44575"/>
    <cellStyle name="Calc cel 4 2 3 3" xfId="6931"/>
    <cellStyle name="Calc cel 4 2 3 3 2" xfId="13218"/>
    <cellStyle name="Calc cel 4 2 3 3 2 2" xfId="31545"/>
    <cellStyle name="Calc cel 4 2 3 3 2 3" xfId="27212"/>
    <cellStyle name="Calc cel 4 2 3 3 3" xfId="26383"/>
    <cellStyle name="Calc cel 4 2 3 3 4" xfId="27488"/>
    <cellStyle name="Calc cel 4 2 3 3 5" xfId="45789"/>
    <cellStyle name="Calc cel 4 2 3 4" xfId="8857"/>
    <cellStyle name="Calc cel 4 2 3 4 2" xfId="27903"/>
    <cellStyle name="Calc cel 4 2 3 4 3" xfId="36273"/>
    <cellStyle name="Calc cel 4 2 3 4 4" xfId="47454"/>
    <cellStyle name="Calc cel 4 2 3 5" xfId="14881"/>
    <cellStyle name="Calc cel 4 2 3 5 2" xfId="33208"/>
    <cellStyle name="Calc cel 4 2 3 5 3" xfId="40036"/>
    <cellStyle name="Calc cel 4 2 3 5 4" xfId="48209"/>
    <cellStyle name="Calc cel 4 2 3 6" xfId="15575"/>
    <cellStyle name="Calc cel 4 2 3 6 2" xfId="33902"/>
    <cellStyle name="Calc cel 4 2 3 6 3" xfId="40730"/>
    <cellStyle name="Calc cel 4 2 3 6 4" xfId="48903"/>
    <cellStyle name="Calc cel 4 2 3 7" xfId="16193"/>
    <cellStyle name="Calc cel 4 2 3 7 2" xfId="34520"/>
    <cellStyle name="Calc cel 4 2 3 7 3" xfId="41348"/>
    <cellStyle name="Calc cel 4 2 3 7 4" xfId="49521"/>
    <cellStyle name="Calc cel 4 2 3 8" xfId="4840"/>
    <cellStyle name="Calc cel 4 2 3 9" xfId="24292"/>
    <cellStyle name="Calc cel 4 2 4" xfId="2373"/>
    <cellStyle name="Calc cel 4 2 4 10" xfId="39405"/>
    <cellStyle name="Calc cel 4 2 4 11" xfId="35024"/>
    <cellStyle name="Calc cel 4 2 4 12" xfId="42703"/>
    <cellStyle name="Calc cel 4 2 4 13" xfId="43692"/>
    <cellStyle name="Calc cel 4 2 4 2" xfId="5450"/>
    <cellStyle name="Calc cel 4 2 4 2 2" xfId="11886"/>
    <cellStyle name="Calc cel 4 2 4 2 2 2" xfId="30213"/>
    <cellStyle name="Calc cel 4 2 4 2 2 3" xfId="38632"/>
    <cellStyle name="Calc cel 4 2 4 2 3" xfId="24902"/>
    <cellStyle name="Calc cel 4 2 4 2 4" xfId="24074"/>
    <cellStyle name="Calc cel 4 2 4 2 5" xfId="44309"/>
    <cellStyle name="Calc cel 4 2 4 3" xfId="6924"/>
    <cellStyle name="Calc cel 4 2 4 3 2" xfId="13211"/>
    <cellStyle name="Calc cel 4 2 4 3 2 2" xfId="31538"/>
    <cellStyle name="Calc cel 4 2 4 3 2 3" xfId="37596"/>
    <cellStyle name="Calc cel 4 2 4 3 3" xfId="26376"/>
    <cellStyle name="Calc cel 4 2 4 3 4" xfId="27087"/>
    <cellStyle name="Calc cel 4 2 4 3 5" xfId="45782"/>
    <cellStyle name="Calc cel 4 2 4 4" xfId="8850"/>
    <cellStyle name="Calc cel 4 2 4 4 2" xfId="27896"/>
    <cellStyle name="Calc cel 4 2 4 4 3" xfId="38035"/>
    <cellStyle name="Calc cel 4 2 4 4 4" xfId="47447"/>
    <cellStyle name="Calc cel 4 2 4 5" xfId="14874"/>
    <cellStyle name="Calc cel 4 2 4 5 2" xfId="33201"/>
    <cellStyle name="Calc cel 4 2 4 5 3" xfId="40029"/>
    <cellStyle name="Calc cel 4 2 4 5 4" xfId="48202"/>
    <cellStyle name="Calc cel 4 2 4 6" xfId="15568"/>
    <cellStyle name="Calc cel 4 2 4 6 2" xfId="33895"/>
    <cellStyle name="Calc cel 4 2 4 6 3" xfId="40723"/>
    <cellStyle name="Calc cel 4 2 4 6 4" xfId="48896"/>
    <cellStyle name="Calc cel 4 2 4 7" xfId="16186"/>
    <cellStyle name="Calc cel 4 2 4 7 2" xfId="34513"/>
    <cellStyle name="Calc cel 4 2 4 7 3" xfId="41341"/>
    <cellStyle name="Calc cel 4 2 4 7 4" xfId="49514"/>
    <cellStyle name="Calc cel 4 2 4 8" xfId="4833"/>
    <cellStyle name="Calc cel 4 2 4 9" xfId="24285"/>
    <cellStyle name="Calc cel 4 2 5" xfId="3253"/>
    <cellStyle name="Calc cel 4 2 5 2" xfId="10299"/>
    <cellStyle name="Calc cel 4 2 5 2 2" xfId="29017"/>
    <cellStyle name="Calc cel 4 2 5 2 3" xfId="29232"/>
    <cellStyle name="Calc cel 4 2 5 3" xfId="2773"/>
    <cellStyle name="Calc cel 4 2 5 4" xfId="29262"/>
    <cellStyle name="Calc cel 4 2 5 5" xfId="43154"/>
    <cellStyle name="Calc cel 4 2 6" xfId="6157"/>
    <cellStyle name="Calc cel 4 2 6 2" xfId="12532"/>
    <cellStyle name="Calc cel 4 2 6 2 2" xfId="30859"/>
    <cellStyle name="Calc cel 4 2 6 2 3" xfId="4517"/>
    <cellStyle name="Calc cel 4 2 6 3" xfId="25609"/>
    <cellStyle name="Calc cel 4 2 6 4" xfId="27115"/>
    <cellStyle name="Calc cel 4 2 6 5" xfId="45016"/>
    <cellStyle name="Calc cel 4 2 7" xfId="6351"/>
    <cellStyle name="Calc cel 4 2 7 2" xfId="12711"/>
    <cellStyle name="Calc cel 4 2 7 2 2" xfId="31038"/>
    <cellStyle name="Calc cel 4 2 7 2 3" xfId="37191"/>
    <cellStyle name="Calc cel 4 2 7 3" xfId="25803"/>
    <cellStyle name="Calc cel 4 2 7 4" xfId="27477"/>
    <cellStyle name="Calc cel 4 2 7 5" xfId="45210"/>
    <cellStyle name="Calc cel 4 2 8" xfId="5884"/>
    <cellStyle name="Calc cel 4 2 8 2" xfId="25336"/>
    <cellStyle name="Calc cel 4 2 8 3" xfId="38511"/>
    <cellStyle name="Calc cel 4 2 8 4" xfId="44743"/>
    <cellStyle name="Calc cel 4 2 9" xfId="13675"/>
    <cellStyle name="Calc cel 4 2 9 2" xfId="32002"/>
    <cellStyle name="Calc cel 4 2 9 3" xfId="38163"/>
    <cellStyle name="Calc cel 4 2 9 4" xfId="46315"/>
    <cellStyle name="Calc cel 4 20" xfId="42789"/>
    <cellStyle name="Calc cel 4 3" xfId="1300"/>
    <cellStyle name="Calc cel 4 3 10" xfId="13714"/>
    <cellStyle name="Calc cel 4 3 10 2" xfId="32041"/>
    <cellStyle name="Calc cel 4 3 10 3" xfId="29753"/>
    <cellStyle name="Calc cel 4 3 10 4" xfId="46354"/>
    <cellStyle name="Calc cel 4 3 11" xfId="13817"/>
    <cellStyle name="Calc cel 4 3 11 2" xfId="32144"/>
    <cellStyle name="Calc cel 4 3 11 3" xfId="29208"/>
    <cellStyle name="Calc cel 4 3 11 4" xfId="46536"/>
    <cellStyle name="Calc cel 4 3 12" xfId="3904"/>
    <cellStyle name="Calc cel 4 3 13" xfId="3075"/>
    <cellStyle name="Calc cel 4 3 14" xfId="38858"/>
    <cellStyle name="Calc cel 4 3 15" xfId="42500"/>
    <cellStyle name="Calc cel 4 3 16" xfId="42065"/>
    <cellStyle name="Calc cel 4 3 17" xfId="42973"/>
    <cellStyle name="Calc cel 4 3 2" xfId="2224"/>
    <cellStyle name="Calc cel 4 3 2 10" xfId="35756"/>
    <cellStyle name="Calc cel 4 3 2 11" xfId="39331"/>
    <cellStyle name="Calc cel 4 3 2 12" xfId="42237"/>
    <cellStyle name="Calc cel 4 3 2 13" xfId="43543"/>
    <cellStyle name="Calc cel 4 3 2 2" xfId="3214"/>
    <cellStyle name="Calc cel 4 3 2 2 2" xfId="10263"/>
    <cellStyle name="Calc cel 4 3 2 2 2 2" xfId="28981"/>
    <cellStyle name="Calc cel 4 3 2 2 2 3" xfId="35342"/>
    <cellStyle name="Calc cel 4 3 2 2 3" xfId="4165"/>
    <cellStyle name="Calc cel 4 3 2 2 4" xfId="4602"/>
    <cellStyle name="Calc cel 4 3 2 2 5" xfId="43119"/>
    <cellStyle name="Calc cel 4 3 2 3" xfId="6775"/>
    <cellStyle name="Calc cel 4 3 2 3 2" xfId="13062"/>
    <cellStyle name="Calc cel 4 3 2 3 2 2" xfId="31389"/>
    <cellStyle name="Calc cel 4 3 2 3 2 3" xfId="35932"/>
    <cellStyle name="Calc cel 4 3 2 3 3" xfId="26227"/>
    <cellStyle name="Calc cel 4 3 2 3 4" xfId="36993"/>
    <cellStyle name="Calc cel 4 3 2 3 5" xfId="45633"/>
    <cellStyle name="Calc cel 4 3 2 4" xfId="8701"/>
    <cellStyle name="Calc cel 4 3 2 4 2" xfId="27747"/>
    <cellStyle name="Calc cel 4 3 2 4 3" xfId="38634"/>
    <cellStyle name="Calc cel 4 3 2 4 4" xfId="47298"/>
    <cellStyle name="Calc cel 4 3 2 5" xfId="14725"/>
    <cellStyle name="Calc cel 4 3 2 5 2" xfId="33052"/>
    <cellStyle name="Calc cel 4 3 2 5 3" xfId="39880"/>
    <cellStyle name="Calc cel 4 3 2 5 4" xfId="48053"/>
    <cellStyle name="Calc cel 4 3 2 6" xfId="15419"/>
    <cellStyle name="Calc cel 4 3 2 6 2" xfId="33746"/>
    <cellStyle name="Calc cel 4 3 2 6 3" xfId="40574"/>
    <cellStyle name="Calc cel 4 3 2 6 4" xfId="48747"/>
    <cellStyle name="Calc cel 4 3 2 7" xfId="16037"/>
    <cellStyle name="Calc cel 4 3 2 7 2" xfId="34364"/>
    <cellStyle name="Calc cel 4 3 2 7 3" xfId="41192"/>
    <cellStyle name="Calc cel 4 3 2 7 4" xfId="49365"/>
    <cellStyle name="Calc cel 4 3 2 8" xfId="4684"/>
    <cellStyle name="Calc cel 4 3 2 9" xfId="24136"/>
    <cellStyle name="Calc cel 4 3 3" xfId="2339"/>
    <cellStyle name="Calc cel 4 3 3 10" xfId="3690"/>
    <cellStyle name="Calc cel 4 3 3 11" xfId="42008"/>
    <cellStyle name="Calc cel 4 3 3 12" xfId="34904"/>
    <cellStyle name="Calc cel 4 3 3 13" xfId="43658"/>
    <cellStyle name="Calc cel 4 3 3 2" xfId="6122"/>
    <cellStyle name="Calc cel 4 3 3 2 2" xfId="12500"/>
    <cellStyle name="Calc cel 4 3 3 2 2 2" xfId="30827"/>
    <cellStyle name="Calc cel 4 3 3 2 2 3" xfId="29837"/>
    <cellStyle name="Calc cel 4 3 3 2 3" xfId="25574"/>
    <cellStyle name="Calc cel 4 3 3 2 4" xfId="39016"/>
    <cellStyle name="Calc cel 4 3 3 2 5" xfId="44981"/>
    <cellStyle name="Calc cel 4 3 3 3" xfId="6890"/>
    <cellStyle name="Calc cel 4 3 3 3 2" xfId="13177"/>
    <cellStyle name="Calc cel 4 3 3 3 2 2" xfId="31504"/>
    <cellStyle name="Calc cel 4 3 3 3 2 3" xfId="26885"/>
    <cellStyle name="Calc cel 4 3 3 3 3" xfId="26342"/>
    <cellStyle name="Calc cel 4 3 3 3 4" xfId="28680"/>
    <cellStyle name="Calc cel 4 3 3 3 5" xfId="45748"/>
    <cellStyle name="Calc cel 4 3 3 4" xfId="8816"/>
    <cellStyle name="Calc cel 4 3 3 4 2" xfId="27862"/>
    <cellStyle name="Calc cel 4 3 3 4 3" xfId="29463"/>
    <cellStyle name="Calc cel 4 3 3 4 4" xfId="47413"/>
    <cellStyle name="Calc cel 4 3 3 5" xfId="14840"/>
    <cellStyle name="Calc cel 4 3 3 5 2" xfId="33167"/>
    <cellStyle name="Calc cel 4 3 3 5 3" xfId="39995"/>
    <cellStyle name="Calc cel 4 3 3 5 4" xfId="48168"/>
    <cellStyle name="Calc cel 4 3 3 6" xfId="15534"/>
    <cellStyle name="Calc cel 4 3 3 6 2" xfId="33861"/>
    <cellStyle name="Calc cel 4 3 3 6 3" xfId="40689"/>
    <cellStyle name="Calc cel 4 3 3 6 4" xfId="48862"/>
    <cellStyle name="Calc cel 4 3 3 7" xfId="16152"/>
    <cellStyle name="Calc cel 4 3 3 7 2" xfId="34479"/>
    <cellStyle name="Calc cel 4 3 3 7 3" xfId="41307"/>
    <cellStyle name="Calc cel 4 3 3 7 4" xfId="49480"/>
    <cellStyle name="Calc cel 4 3 3 8" xfId="4799"/>
    <cellStyle name="Calc cel 4 3 3 9" xfId="24251"/>
    <cellStyle name="Calc cel 4 3 4" xfId="3328"/>
    <cellStyle name="Calc cel 4 3 4 2" xfId="10368"/>
    <cellStyle name="Calc cel 4 3 4 2 2" xfId="29086"/>
    <cellStyle name="Calc cel 4 3 4 2 3" xfId="37447"/>
    <cellStyle name="Calc cel 4 3 4 3" xfId="2989"/>
    <cellStyle name="Calc cel 4 3 4 4" xfId="2870"/>
    <cellStyle name="Calc cel 4 3 4 5" xfId="43229"/>
    <cellStyle name="Calc cel 4 3 5" xfId="3385"/>
    <cellStyle name="Calc cel 4 3 5 2" xfId="10421"/>
    <cellStyle name="Calc cel 4 3 5 2 2" xfId="29132"/>
    <cellStyle name="Calc cel 4 3 5 2 3" xfId="23867"/>
    <cellStyle name="Calc cel 4 3 5 3" xfId="4091"/>
    <cellStyle name="Calc cel 4 3 5 4" xfId="36518"/>
    <cellStyle name="Calc cel 4 3 5 5" xfId="43268"/>
    <cellStyle name="Calc cel 4 3 6" xfId="6417"/>
    <cellStyle name="Calc cel 4 3 6 2" xfId="12768"/>
    <cellStyle name="Calc cel 4 3 6 2 2" xfId="31095"/>
    <cellStyle name="Calc cel 4 3 6 2 3" xfId="29966"/>
    <cellStyle name="Calc cel 4 3 6 3" xfId="25869"/>
    <cellStyle name="Calc cel 4 3 6 4" xfId="35345"/>
    <cellStyle name="Calc cel 4 3 6 5" xfId="45276"/>
    <cellStyle name="Calc cel 4 3 7" xfId="6479"/>
    <cellStyle name="Calc cel 4 3 7 2" xfId="25931"/>
    <cellStyle name="Calc cel 4 3 7 3" xfId="38357"/>
    <cellStyle name="Calc cel 4 3 7 4" xfId="45338"/>
    <cellStyle name="Calc cel 4 3 8" xfId="13973"/>
    <cellStyle name="Calc cel 4 3 8 2" xfId="32300"/>
    <cellStyle name="Calc cel 4 3 8 3" xfId="36033"/>
    <cellStyle name="Calc cel 4 3 8 4" xfId="46704"/>
    <cellStyle name="Calc cel 4 3 9" xfId="14002"/>
    <cellStyle name="Calc cel 4 3 9 2" xfId="32329"/>
    <cellStyle name="Calc cel 4 3 9 3" xfId="4243"/>
    <cellStyle name="Calc cel 4 3 9 4" xfId="46733"/>
    <cellStyle name="Calc cel 4 4" xfId="1729"/>
    <cellStyle name="Calc cel 4 4 10" xfId="13999"/>
    <cellStyle name="Calc cel 4 4 10 2" xfId="32326"/>
    <cellStyle name="Calc cel 4 4 10 3" xfId="35794"/>
    <cellStyle name="Calc cel 4 4 10 4" xfId="46730"/>
    <cellStyle name="Calc cel 4 4 11" xfId="14276"/>
    <cellStyle name="Calc cel 4 4 11 2" xfId="32603"/>
    <cellStyle name="Calc cel 4 4 11 3" xfId="35878"/>
    <cellStyle name="Calc cel 4 4 11 4" xfId="47007"/>
    <cellStyle name="Calc cel 4 4 12" xfId="4255"/>
    <cellStyle name="Calc cel 4 4 13" xfId="23766"/>
    <cellStyle name="Calc cel 4 4 14" xfId="36218"/>
    <cellStyle name="Calc cel 4 4 15" xfId="42212"/>
    <cellStyle name="Calc cel 4 4 16" xfId="41865"/>
    <cellStyle name="Calc cel 4 4 17" xfId="42854"/>
    <cellStyle name="Calc cel 4 4 2" xfId="2507"/>
    <cellStyle name="Calc cel 4 4 2 10" xfId="29787"/>
    <cellStyle name="Calc cel 4 4 2 11" xfId="42066"/>
    <cellStyle name="Calc cel 4 4 2 12" xfId="42086"/>
    <cellStyle name="Calc cel 4 4 2 13" xfId="43826"/>
    <cellStyle name="Calc cel 4 4 2 2" xfId="3345"/>
    <cellStyle name="Calc cel 4 4 2 2 2" xfId="10383"/>
    <cellStyle name="Calc cel 4 4 2 2 2 2" xfId="29101"/>
    <cellStyle name="Calc cel 4 4 2 2 2 3" xfId="38330"/>
    <cellStyle name="Calc cel 4 4 2 2 3" xfId="3939"/>
    <cellStyle name="Calc cel 4 4 2 2 4" xfId="2886"/>
    <cellStyle name="Calc cel 4 4 2 2 5" xfId="43246"/>
    <cellStyle name="Calc cel 4 4 2 3" xfId="7058"/>
    <cellStyle name="Calc cel 4 4 2 3 2" xfId="13345"/>
    <cellStyle name="Calc cel 4 4 2 3 2 2" xfId="31672"/>
    <cellStyle name="Calc cel 4 4 2 3 2 3" xfId="36409"/>
    <cellStyle name="Calc cel 4 4 2 3 3" xfId="26510"/>
    <cellStyle name="Calc cel 4 4 2 3 4" xfId="29401"/>
    <cellStyle name="Calc cel 4 4 2 3 5" xfId="45916"/>
    <cellStyle name="Calc cel 4 4 2 4" xfId="8984"/>
    <cellStyle name="Calc cel 4 4 2 4 2" xfId="28030"/>
    <cellStyle name="Calc cel 4 4 2 4 3" xfId="23936"/>
    <cellStyle name="Calc cel 4 4 2 4 4" xfId="47581"/>
    <cellStyle name="Calc cel 4 4 2 5" xfId="15008"/>
    <cellStyle name="Calc cel 4 4 2 5 2" xfId="33335"/>
    <cellStyle name="Calc cel 4 4 2 5 3" xfId="40163"/>
    <cellStyle name="Calc cel 4 4 2 5 4" xfId="48336"/>
    <cellStyle name="Calc cel 4 4 2 6" xfId="15702"/>
    <cellStyle name="Calc cel 4 4 2 6 2" xfId="34029"/>
    <cellStyle name="Calc cel 4 4 2 6 3" xfId="40857"/>
    <cellStyle name="Calc cel 4 4 2 6 4" xfId="49030"/>
    <cellStyle name="Calc cel 4 4 2 7" xfId="16320"/>
    <cellStyle name="Calc cel 4 4 2 7 2" xfId="34647"/>
    <cellStyle name="Calc cel 4 4 2 7 3" xfId="41475"/>
    <cellStyle name="Calc cel 4 4 2 7 4" xfId="49648"/>
    <cellStyle name="Calc cel 4 4 2 8" xfId="4967"/>
    <cellStyle name="Calc cel 4 4 2 9" xfId="24419"/>
    <cellStyle name="Calc cel 4 4 3" xfId="2426"/>
    <cellStyle name="Calc cel 4 4 3 10" xfId="38224"/>
    <cellStyle name="Calc cel 4 4 3 11" xfId="4308"/>
    <cellStyle name="Calc cel 4 4 3 12" xfId="42564"/>
    <cellStyle name="Calc cel 4 4 3 13" xfId="43745"/>
    <cellStyle name="Calc cel 4 4 3 2" xfId="5480"/>
    <cellStyle name="Calc cel 4 4 3 2 2" xfId="11915"/>
    <cellStyle name="Calc cel 4 4 3 2 2 2" xfId="30242"/>
    <cellStyle name="Calc cel 4 4 3 2 2 3" xfId="4331"/>
    <cellStyle name="Calc cel 4 4 3 2 3" xfId="24932"/>
    <cellStyle name="Calc cel 4 4 3 2 4" xfId="38523"/>
    <cellStyle name="Calc cel 4 4 3 2 5" xfId="44339"/>
    <cellStyle name="Calc cel 4 4 3 3" xfId="6977"/>
    <cellStyle name="Calc cel 4 4 3 3 2" xfId="13264"/>
    <cellStyle name="Calc cel 4 4 3 3 2 2" xfId="31591"/>
    <cellStyle name="Calc cel 4 4 3 3 2 3" xfId="38314"/>
    <cellStyle name="Calc cel 4 4 3 3 3" xfId="26429"/>
    <cellStyle name="Calc cel 4 4 3 3 4" xfId="29878"/>
    <cellStyle name="Calc cel 4 4 3 3 5" xfId="45835"/>
    <cellStyle name="Calc cel 4 4 3 4" xfId="8903"/>
    <cellStyle name="Calc cel 4 4 3 4 2" xfId="27949"/>
    <cellStyle name="Calc cel 4 4 3 4 3" xfId="35798"/>
    <cellStyle name="Calc cel 4 4 3 4 4" xfId="47500"/>
    <cellStyle name="Calc cel 4 4 3 5" xfId="14927"/>
    <cellStyle name="Calc cel 4 4 3 5 2" xfId="33254"/>
    <cellStyle name="Calc cel 4 4 3 5 3" xfId="40082"/>
    <cellStyle name="Calc cel 4 4 3 5 4" xfId="48255"/>
    <cellStyle name="Calc cel 4 4 3 6" xfId="15621"/>
    <cellStyle name="Calc cel 4 4 3 6 2" xfId="33948"/>
    <cellStyle name="Calc cel 4 4 3 6 3" xfId="40776"/>
    <cellStyle name="Calc cel 4 4 3 6 4" xfId="48949"/>
    <cellStyle name="Calc cel 4 4 3 7" xfId="16239"/>
    <cellStyle name="Calc cel 4 4 3 7 2" xfId="34566"/>
    <cellStyle name="Calc cel 4 4 3 7 3" xfId="41394"/>
    <cellStyle name="Calc cel 4 4 3 7 4" xfId="49567"/>
    <cellStyle name="Calc cel 4 4 3 8" xfId="4886"/>
    <cellStyle name="Calc cel 4 4 3 9" xfId="24338"/>
    <cellStyle name="Calc cel 4 4 4" xfId="6317"/>
    <cellStyle name="Calc cel 4 4 4 2" xfId="12681"/>
    <cellStyle name="Calc cel 4 4 4 2 2" xfId="31008"/>
    <cellStyle name="Calc cel 4 4 4 2 3" xfId="28394"/>
    <cellStyle name="Calc cel 4 4 4 3" xfId="25769"/>
    <cellStyle name="Calc cel 4 4 4 4" xfId="37197"/>
    <cellStyle name="Calc cel 4 4 4 5" xfId="45176"/>
    <cellStyle name="Calc cel 4 4 5" xfId="6332"/>
    <cellStyle name="Calc cel 4 4 5 2" xfId="12695"/>
    <cellStyle name="Calc cel 4 4 5 2 2" xfId="31022"/>
    <cellStyle name="Calc cel 4 4 5 2 3" xfId="38303"/>
    <cellStyle name="Calc cel 4 4 5 3" xfId="25784"/>
    <cellStyle name="Calc cel 4 4 5 4" xfId="37941"/>
    <cellStyle name="Calc cel 4 4 5 5" xfId="45191"/>
    <cellStyle name="Calc cel 4 4 6" xfId="6005"/>
    <cellStyle name="Calc cel 4 4 6 2" xfId="12394"/>
    <cellStyle name="Calc cel 4 4 6 2 2" xfId="30721"/>
    <cellStyle name="Calc cel 4 4 6 2 3" xfId="23619"/>
    <cellStyle name="Calc cel 4 4 6 3" xfId="25457"/>
    <cellStyle name="Calc cel 4 4 6 4" xfId="35142"/>
    <cellStyle name="Calc cel 4 4 6 5" xfId="44864"/>
    <cellStyle name="Calc cel 4 4 7" xfId="7288"/>
    <cellStyle name="Calc cel 4 4 7 2" xfId="26740"/>
    <cellStyle name="Calc cel 4 4 7 3" xfId="23744"/>
    <cellStyle name="Calc cel 4 4 7 4" xfId="46146"/>
    <cellStyle name="Calc cel 4 4 8" xfId="14236"/>
    <cellStyle name="Calc cel 4 4 8 2" xfId="32563"/>
    <cellStyle name="Calc cel 4 4 8 3" xfId="36339"/>
    <cellStyle name="Calc cel 4 4 8 4" xfId="46967"/>
    <cellStyle name="Calc cel 4 4 9" xfId="14212"/>
    <cellStyle name="Calc cel 4 4 9 2" xfId="32539"/>
    <cellStyle name="Calc cel 4 4 9 3" xfId="38975"/>
    <cellStyle name="Calc cel 4 4 9 4" xfId="46943"/>
    <cellStyle name="Calc cel 4 5" xfId="2328"/>
    <cellStyle name="Calc cel 4 5 10" xfId="35863"/>
    <cellStyle name="Calc cel 4 5 11" xfId="35478"/>
    <cellStyle name="Calc cel 4 5 12" xfId="38921"/>
    <cellStyle name="Calc cel 4 5 13" xfId="43647"/>
    <cellStyle name="Calc cel 4 5 2" xfId="5656"/>
    <cellStyle name="Calc cel 4 5 2 2" xfId="12080"/>
    <cellStyle name="Calc cel 4 5 2 2 2" xfId="30407"/>
    <cellStyle name="Calc cel 4 5 2 2 3" xfId="37400"/>
    <cellStyle name="Calc cel 4 5 2 3" xfId="25108"/>
    <cellStyle name="Calc cel 4 5 2 4" xfId="27078"/>
    <cellStyle name="Calc cel 4 5 2 5" xfId="44515"/>
    <cellStyle name="Calc cel 4 5 3" xfId="6879"/>
    <cellStyle name="Calc cel 4 5 3 2" xfId="13166"/>
    <cellStyle name="Calc cel 4 5 3 2 2" xfId="31493"/>
    <cellStyle name="Calc cel 4 5 3 2 3" xfId="24066"/>
    <cellStyle name="Calc cel 4 5 3 3" xfId="26331"/>
    <cellStyle name="Calc cel 4 5 3 4" xfId="37439"/>
    <cellStyle name="Calc cel 4 5 3 5" xfId="45737"/>
    <cellStyle name="Calc cel 4 5 4" xfId="8805"/>
    <cellStyle name="Calc cel 4 5 4 2" xfId="27851"/>
    <cellStyle name="Calc cel 4 5 4 3" xfId="38319"/>
    <cellStyle name="Calc cel 4 5 4 4" xfId="47402"/>
    <cellStyle name="Calc cel 4 5 5" xfId="14829"/>
    <cellStyle name="Calc cel 4 5 5 2" xfId="33156"/>
    <cellStyle name="Calc cel 4 5 5 3" xfId="39984"/>
    <cellStyle name="Calc cel 4 5 5 4" xfId="48157"/>
    <cellStyle name="Calc cel 4 5 6" xfId="15523"/>
    <cellStyle name="Calc cel 4 5 6 2" xfId="33850"/>
    <cellStyle name="Calc cel 4 5 6 3" xfId="40678"/>
    <cellStyle name="Calc cel 4 5 6 4" xfId="48851"/>
    <cellStyle name="Calc cel 4 5 7" xfId="16141"/>
    <cellStyle name="Calc cel 4 5 7 2" xfId="34468"/>
    <cellStyle name="Calc cel 4 5 7 3" xfId="41296"/>
    <cellStyle name="Calc cel 4 5 7 4" xfId="49469"/>
    <cellStyle name="Calc cel 4 5 8" xfId="4788"/>
    <cellStyle name="Calc cel 4 5 9" xfId="24240"/>
    <cellStyle name="Calc cel 4 6" xfId="2644"/>
    <cellStyle name="Calc cel 4 6 10" xfId="36395"/>
    <cellStyle name="Calc cel 4 6 11" xfId="35764"/>
    <cellStyle name="Calc cel 4 6 12" xfId="42349"/>
    <cellStyle name="Calc cel 4 6 13" xfId="43963"/>
    <cellStyle name="Calc cel 4 6 2" xfId="5930"/>
    <cellStyle name="Calc cel 4 6 2 2" xfId="12328"/>
    <cellStyle name="Calc cel 4 6 2 2 2" xfId="30655"/>
    <cellStyle name="Calc cel 4 6 2 2 3" xfId="37125"/>
    <cellStyle name="Calc cel 4 6 2 3" xfId="25382"/>
    <cellStyle name="Calc cel 4 6 2 4" xfId="4334"/>
    <cellStyle name="Calc cel 4 6 2 5" xfId="44789"/>
    <cellStyle name="Calc cel 4 6 3" xfId="7195"/>
    <cellStyle name="Calc cel 4 6 3 2" xfId="13482"/>
    <cellStyle name="Calc cel 4 6 3 2 2" xfId="31809"/>
    <cellStyle name="Calc cel 4 6 3 2 3" xfId="35843"/>
    <cellStyle name="Calc cel 4 6 3 3" xfId="26647"/>
    <cellStyle name="Calc cel 4 6 3 4" xfId="39100"/>
    <cellStyle name="Calc cel 4 6 3 5" xfId="46053"/>
    <cellStyle name="Calc cel 4 6 4" xfId="9121"/>
    <cellStyle name="Calc cel 4 6 4 2" xfId="28167"/>
    <cellStyle name="Calc cel 4 6 4 3" xfId="27201"/>
    <cellStyle name="Calc cel 4 6 4 4" xfId="47718"/>
    <cellStyle name="Calc cel 4 6 5" xfId="15145"/>
    <cellStyle name="Calc cel 4 6 5 2" xfId="33472"/>
    <cellStyle name="Calc cel 4 6 5 3" xfId="40300"/>
    <cellStyle name="Calc cel 4 6 5 4" xfId="48473"/>
    <cellStyle name="Calc cel 4 6 6" xfId="15839"/>
    <cellStyle name="Calc cel 4 6 6 2" xfId="34166"/>
    <cellStyle name="Calc cel 4 6 6 3" xfId="40994"/>
    <cellStyle name="Calc cel 4 6 6 4" xfId="49167"/>
    <cellStyle name="Calc cel 4 6 7" xfId="16457"/>
    <cellStyle name="Calc cel 4 6 7 2" xfId="34784"/>
    <cellStyle name="Calc cel 4 6 7 3" xfId="41612"/>
    <cellStyle name="Calc cel 4 6 7 4" xfId="49785"/>
    <cellStyle name="Calc cel 4 6 8" xfId="5104"/>
    <cellStyle name="Calc cel 4 6 9" xfId="24556"/>
    <cellStyle name="Calc cel 4 7" xfId="6311"/>
    <cellStyle name="Calc cel 4 7 2" xfId="12676"/>
    <cellStyle name="Calc cel 4 7 2 2" xfId="31003"/>
    <cellStyle name="Calc cel 4 7 2 3" xfId="35008"/>
    <cellStyle name="Calc cel 4 7 3" xfId="25763"/>
    <cellStyle name="Calc cel 4 7 4" xfId="38183"/>
    <cellStyle name="Calc cel 4 7 5" xfId="45170"/>
    <cellStyle name="Calc cel 4 8" xfId="5312"/>
    <cellStyle name="Calc cel 4 8 2" xfId="11761"/>
    <cellStyle name="Calc cel 4 8 2 2" xfId="30088"/>
    <cellStyle name="Calc cel 4 8 2 3" xfId="38943"/>
    <cellStyle name="Calc cel 4 8 3" xfId="24764"/>
    <cellStyle name="Calc cel 4 8 4" xfId="38300"/>
    <cellStyle name="Calc cel 4 8 5" xfId="44171"/>
    <cellStyle name="Calc cel 4 9" xfId="6577"/>
    <cellStyle name="Calc cel 4 9 2" xfId="12904"/>
    <cellStyle name="Calc cel 4 9 2 2" xfId="31231"/>
    <cellStyle name="Calc cel 4 9 2 3" xfId="37962"/>
    <cellStyle name="Calc cel 4 9 3" xfId="26029"/>
    <cellStyle name="Calc cel 4 9 4" xfId="35708"/>
    <cellStyle name="Calc cel 4 9 5" xfId="45435"/>
    <cellStyle name="Calc cel 5" xfId="479"/>
    <cellStyle name="Calc cel 5 10" xfId="5252"/>
    <cellStyle name="Calc cel 5 10 2" xfId="24704"/>
    <cellStyle name="Calc cel 5 10 3" xfId="38600"/>
    <cellStyle name="Calc cel 5 10 4" xfId="44111"/>
    <cellStyle name="Calc cel 5 11" xfId="13620"/>
    <cellStyle name="Calc cel 5 11 2" xfId="31947"/>
    <cellStyle name="Calc cel 5 11 3" xfId="26823"/>
    <cellStyle name="Calc cel 5 11 4" xfId="46260"/>
    <cellStyle name="Calc cel 5 12" xfId="13600"/>
    <cellStyle name="Calc cel 5 12 2" xfId="31927"/>
    <cellStyle name="Calc cel 5 12 3" xfId="38500"/>
    <cellStyle name="Calc cel 5 12 4" xfId="46240"/>
    <cellStyle name="Calc cel 5 13" xfId="13837"/>
    <cellStyle name="Calc cel 5 13 2" xfId="32164"/>
    <cellStyle name="Calc cel 5 13 3" xfId="36186"/>
    <cellStyle name="Calc cel 5 13 4" xfId="46557"/>
    <cellStyle name="Calc cel 5 14" xfId="13832"/>
    <cellStyle name="Calc cel 5 14 2" xfId="32159"/>
    <cellStyle name="Calc cel 5 14 3" xfId="37134"/>
    <cellStyle name="Calc cel 5 14 4" xfId="46551"/>
    <cellStyle name="Calc cel 5 15" xfId="2959"/>
    <cellStyle name="Calc cel 5 16" xfId="2937"/>
    <cellStyle name="Calc cel 5 17" xfId="35466"/>
    <cellStyle name="Calc cel 5 18" xfId="28628"/>
    <cellStyle name="Calc cel 5 19" xfId="42261"/>
    <cellStyle name="Calc cel 5 2" xfId="778"/>
    <cellStyle name="Calc cel 5 2 10" xfId="14280"/>
    <cellStyle name="Calc cel 5 2 10 2" xfId="32607"/>
    <cellStyle name="Calc cel 5 2 10 3" xfId="38797"/>
    <cellStyle name="Calc cel 5 2 10 4" xfId="47011"/>
    <cellStyle name="Calc cel 5 2 11" xfId="13788"/>
    <cellStyle name="Calc cel 5 2 11 2" xfId="32115"/>
    <cellStyle name="Calc cel 5 2 11 3" xfId="37616"/>
    <cellStyle name="Calc cel 5 2 11 4" xfId="46435"/>
    <cellStyle name="Calc cel 5 2 12" xfId="10031"/>
    <cellStyle name="Calc cel 5 2 12 2" xfId="28816"/>
    <cellStyle name="Calc cel 5 2 12 3" xfId="38219"/>
    <cellStyle name="Calc cel 5 2 12 4" xfId="43062"/>
    <cellStyle name="Calc cel 5 2 13" xfId="3127"/>
    <cellStyle name="Calc cel 5 2 14" xfId="3118"/>
    <cellStyle name="Calc cel 5 2 15" xfId="27506"/>
    <cellStyle name="Calc cel 5 2 16" xfId="38157"/>
    <cellStyle name="Calc cel 5 2 17" xfId="39156"/>
    <cellStyle name="Calc cel 5 2 18" xfId="42910"/>
    <cellStyle name="Calc cel 5 2 2" xfId="1968"/>
    <cellStyle name="Calc cel 5 2 2 10" xfId="4455"/>
    <cellStyle name="Calc cel 5 2 2 11" xfId="23950"/>
    <cellStyle name="Calc cel 5 2 2 12" xfId="4053"/>
    <cellStyle name="Calc cel 5 2 2 13" xfId="34980"/>
    <cellStyle name="Calc cel 5 2 2 14" xfId="42571"/>
    <cellStyle name="Calc cel 5 2 2 15" xfId="43469"/>
    <cellStyle name="Calc cel 5 2 2 2" xfId="2517"/>
    <cellStyle name="Calc cel 5 2 2 2 10" xfId="4010"/>
    <cellStyle name="Calc cel 5 2 2 2 11" xfId="42018"/>
    <cellStyle name="Calc cel 5 2 2 2 12" xfId="42338"/>
    <cellStyle name="Calc cel 5 2 2 2 13" xfId="43836"/>
    <cellStyle name="Calc cel 5 2 2 2 2" xfId="5683"/>
    <cellStyle name="Calc cel 5 2 2 2 2 2" xfId="12103"/>
    <cellStyle name="Calc cel 5 2 2 2 2 2 2" xfId="30430"/>
    <cellStyle name="Calc cel 5 2 2 2 2 2 3" xfId="39245"/>
    <cellStyle name="Calc cel 5 2 2 2 2 3" xfId="25135"/>
    <cellStyle name="Calc cel 5 2 2 2 2 4" xfId="36911"/>
    <cellStyle name="Calc cel 5 2 2 2 2 5" xfId="44542"/>
    <cellStyle name="Calc cel 5 2 2 2 3" xfId="7068"/>
    <cellStyle name="Calc cel 5 2 2 2 3 2" xfId="13355"/>
    <cellStyle name="Calc cel 5 2 2 2 3 2 2" xfId="31682"/>
    <cellStyle name="Calc cel 5 2 2 2 3 2 3" xfId="28369"/>
    <cellStyle name="Calc cel 5 2 2 2 3 3" xfId="26520"/>
    <cellStyle name="Calc cel 5 2 2 2 3 4" xfId="35522"/>
    <cellStyle name="Calc cel 5 2 2 2 3 5" xfId="45926"/>
    <cellStyle name="Calc cel 5 2 2 2 4" xfId="8994"/>
    <cellStyle name="Calc cel 5 2 2 2 4 2" xfId="28040"/>
    <cellStyle name="Calc cel 5 2 2 2 4 3" xfId="23703"/>
    <cellStyle name="Calc cel 5 2 2 2 4 4" xfId="47591"/>
    <cellStyle name="Calc cel 5 2 2 2 5" xfId="15018"/>
    <cellStyle name="Calc cel 5 2 2 2 5 2" xfId="33345"/>
    <cellStyle name="Calc cel 5 2 2 2 5 3" xfId="40173"/>
    <cellStyle name="Calc cel 5 2 2 2 5 4" xfId="48346"/>
    <cellStyle name="Calc cel 5 2 2 2 6" xfId="15712"/>
    <cellStyle name="Calc cel 5 2 2 2 6 2" xfId="34039"/>
    <cellStyle name="Calc cel 5 2 2 2 6 3" xfId="40867"/>
    <cellStyle name="Calc cel 5 2 2 2 6 4" xfId="49040"/>
    <cellStyle name="Calc cel 5 2 2 2 7" xfId="16330"/>
    <cellStyle name="Calc cel 5 2 2 2 7 2" xfId="34657"/>
    <cellStyle name="Calc cel 5 2 2 2 7 3" xfId="41485"/>
    <cellStyle name="Calc cel 5 2 2 2 7 4" xfId="49658"/>
    <cellStyle name="Calc cel 5 2 2 2 8" xfId="4977"/>
    <cellStyle name="Calc cel 5 2 2 2 9" xfId="24429"/>
    <cellStyle name="Calc cel 5 2 2 3" xfId="2687"/>
    <cellStyle name="Calc cel 5 2 2 3 10" xfId="34967"/>
    <cellStyle name="Calc cel 5 2 2 3 11" xfId="41748"/>
    <cellStyle name="Calc cel 5 2 2 3 12" xfId="42547"/>
    <cellStyle name="Calc cel 5 2 2 3 13" xfId="44006"/>
    <cellStyle name="Calc cel 5 2 2 3 2" xfId="6011"/>
    <cellStyle name="Calc cel 5 2 2 3 2 2" xfId="12400"/>
    <cellStyle name="Calc cel 5 2 2 3 2 2 2" xfId="30727"/>
    <cellStyle name="Calc cel 5 2 2 3 2 2 3" xfId="36788"/>
    <cellStyle name="Calc cel 5 2 2 3 2 3" xfId="25463"/>
    <cellStyle name="Calc cel 5 2 2 3 2 4" xfId="38565"/>
    <cellStyle name="Calc cel 5 2 2 3 2 5" xfId="44870"/>
    <cellStyle name="Calc cel 5 2 2 3 3" xfId="7238"/>
    <cellStyle name="Calc cel 5 2 2 3 3 2" xfId="13525"/>
    <cellStyle name="Calc cel 5 2 2 3 3 2 2" xfId="31852"/>
    <cellStyle name="Calc cel 5 2 2 3 3 2 3" xfId="29919"/>
    <cellStyle name="Calc cel 5 2 2 3 3 3" xfId="26690"/>
    <cellStyle name="Calc cel 5 2 2 3 3 4" xfId="35707"/>
    <cellStyle name="Calc cel 5 2 2 3 3 5" xfId="46096"/>
    <cellStyle name="Calc cel 5 2 2 3 4" xfId="9164"/>
    <cellStyle name="Calc cel 5 2 2 3 4 2" xfId="28210"/>
    <cellStyle name="Calc cel 5 2 2 3 4 3" xfId="29117"/>
    <cellStyle name="Calc cel 5 2 2 3 4 4" xfId="47761"/>
    <cellStyle name="Calc cel 5 2 2 3 5" xfId="15188"/>
    <cellStyle name="Calc cel 5 2 2 3 5 2" xfId="33515"/>
    <cellStyle name="Calc cel 5 2 2 3 5 3" xfId="40343"/>
    <cellStyle name="Calc cel 5 2 2 3 5 4" xfId="48516"/>
    <cellStyle name="Calc cel 5 2 2 3 6" xfId="15882"/>
    <cellStyle name="Calc cel 5 2 2 3 6 2" xfId="34209"/>
    <cellStyle name="Calc cel 5 2 2 3 6 3" xfId="41037"/>
    <cellStyle name="Calc cel 5 2 2 3 6 4" xfId="49210"/>
    <cellStyle name="Calc cel 5 2 2 3 7" xfId="16500"/>
    <cellStyle name="Calc cel 5 2 2 3 7 2" xfId="34827"/>
    <cellStyle name="Calc cel 5 2 2 3 7 3" xfId="41655"/>
    <cellStyle name="Calc cel 5 2 2 3 7 4" xfId="49828"/>
    <cellStyle name="Calc cel 5 2 2 3 8" xfId="5147"/>
    <cellStyle name="Calc cel 5 2 2 3 9" xfId="24599"/>
    <cellStyle name="Calc cel 5 2 2 4" xfId="6196"/>
    <cellStyle name="Calc cel 5 2 2 4 2" xfId="12570"/>
    <cellStyle name="Calc cel 5 2 2 4 2 2" xfId="30897"/>
    <cellStyle name="Calc cel 5 2 2 4 2 3" xfId="29619"/>
    <cellStyle name="Calc cel 5 2 2 4 3" xfId="25648"/>
    <cellStyle name="Calc cel 5 2 2 4 4" xfId="23526"/>
    <cellStyle name="Calc cel 5 2 2 4 5" xfId="45055"/>
    <cellStyle name="Calc cel 5 2 2 5" xfId="6635"/>
    <cellStyle name="Calc cel 5 2 2 5 2" xfId="12949"/>
    <cellStyle name="Calc cel 5 2 2 5 2 2" xfId="31276"/>
    <cellStyle name="Calc cel 5 2 2 5 2 3" xfId="35559"/>
    <cellStyle name="Calc cel 5 2 2 5 3" xfId="26087"/>
    <cellStyle name="Calc cel 5 2 2 5 4" xfId="4193"/>
    <cellStyle name="Calc cel 5 2 2 5 5" xfId="45493"/>
    <cellStyle name="Calc cel 5 2 2 6" xfId="8445"/>
    <cellStyle name="Calc cel 5 2 2 6 2" xfId="27559"/>
    <cellStyle name="Calc cel 5 2 2 6 3" xfId="37967"/>
    <cellStyle name="Calc cel 5 2 2 6 4" xfId="47129"/>
    <cellStyle name="Calc cel 5 2 2 7" xfId="14576"/>
    <cellStyle name="Calc cel 5 2 2 7 2" xfId="32903"/>
    <cellStyle name="Calc cel 5 2 2 7 3" xfId="39731"/>
    <cellStyle name="Calc cel 5 2 2 7 4" xfId="47904"/>
    <cellStyle name="Calc cel 5 2 2 8" xfId="15304"/>
    <cellStyle name="Calc cel 5 2 2 8 2" xfId="33631"/>
    <cellStyle name="Calc cel 5 2 2 8 3" xfId="40459"/>
    <cellStyle name="Calc cel 5 2 2 8 4" xfId="48632"/>
    <cellStyle name="Calc cel 5 2 2 9" xfId="15963"/>
    <cellStyle name="Calc cel 5 2 2 9 2" xfId="34290"/>
    <cellStyle name="Calc cel 5 2 2 9 3" xfId="41118"/>
    <cellStyle name="Calc cel 5 2 2 9 4" xfId="49291"/>
    <cellStyle name="Calc cel 5 2 3" xfId="2288"/>
    <cellStyle name="Calc cel 5 2 3 10" xfId="27460"/>
    <cellStyle name="Calc cel 5 2 3 11" xfId="42654"/>
    <cellStyle name="Calc cel 5 2 3 12" xfId="41936"/>
    <cellStyle name="Calc cel 5 2 3 13" xfId="43607"/>
    <cellStyle name="Calc cel 5 2 3 2" xfId="5703"/>
    <cellStyle name="Calc cel 5 2 3 2 2" xfId="12121"/>
    <cellStyle name="Calc cel 5 2 3 2 2 2" xfId="30448"/>
    <cellStyle name="Calc cel 5 2 3 2 2 3" xfId="37657"/>
    <cellStyle name="Calc cel 5 2 3 2 3" xfId="25155"/>
    <cellStyle name="Calc cel 5 2 3 2 4" xfId="37896"/>
    <cellStyle name="Calc cel 5 2 3 2 5" xfId="44562"/>
    <cellStyle name="Calc cel 5 2 3 3" xfId="6839"/>
    <cellStyle name="Calc cel 5 2 3 3 2" xfId="13126"/>
    <cellStyle name="Calc cel 5 2 3 3 2 2" xfId="31453"/>
    <cellStyle name="Calc cel 5 2 3 3 2 3" xfId="38917"/>
    <cellStyle name="Calc cel 5 2 3 3 3" xfId="26291"/>
    <cellStyle name="Calc cel 5 2 3 3 4" xfId="23671"/>
    <cellStyle name="Calc cel 5 2 3 3 5" xfId="45697"/>
    <cellStyle name="Calc cel 5 2 3 4" xfId="8765"/>
    <cellStyle name="Calc cel 5 2 3 4 2" xfId="27811"/>
    <cellStyle name="Calc cel 5 2 3 4 3" xfId="35574"/>
    <cellStyle name="Calc cel 5 2 3 4 4" xfId="47362"/>
    <cellStyle name="Calc cel 5 2 3 5" xfId="14789"/>
    <cellStyle name="Calc cel 5 2 3 5 2" xfId="33116"/>
    <cellStyle name="Calc cel 5 2 3 5 3" xfId="39944"/>
    <cellStyle name="Calc cel 5 2 3 5 4" xfId="48117"/>
    <cellStyle name="Calc cel 5 2 3 6" xfId="15483"/>
    <cellStyle name="Calc cel 5 2 3 6 2" xfId="33810"/>
    <cellStyle name="Calc cel 5 2 3 6 3" xfId="40638"/>
    <cellStyle name="Calc cel 5 2 3 6 4" xfId="48811"/>
    <cellStyle name="Calc cel 5 2 3 7" xfId="16101"/>
    <cellStyle name="Calc cel 5 2 3 7 2" xfId="34428"/>
    <cellStyle name="Calc cel 5 2 3 7 3" xfId="41256"/>
    <cellStyle name="Calc cel 5 2 3 7 4" xfId="49429"/>
    <cellStyle name="Calc cel 5 2 3 8" xfId="4748"/>
    <cellStyle name="Calc cel 5 2 3 9" xfId="24200"/>
    <cellStyle name="Calc cel 5 2 4" xfId="2582"/>
    <cellStyle name="Calc cel 5 2 4 10" xfId="27077"/>
    <cellStyle name="Calc cel 5 2 4 11" xfId="36526"/>
    <cellStyle name="Calc cel 5 2 4 12" xfId="27705"/>
    <cellStyle name="Calc cel 5 2 4 13" xfId="43901"/>
    <cellStyle name="Calc cel 5 2 4 2" xfId="5682"/>
    <cellStyle name="Calc cel 5 2 4 2 2" xfId="12102"/>
    <cellStyle name="Calc cel 5 2 4 2 2 2" xfId="30429"/>
    <cellStyle name="Calc cel 5 2 4 2 2 3" xfId="28447"/>
    <cellStyle name="Calc cel 5 2 4 2 3" xfId="25134"/>
    <cellStyle name="Calc cel 5 2 4 2 4" xfId="35251"/>
    <cellStyle name="Calc cel 5 2 4 2 5" xfId="44541"/>
    <cellStyle name="Calc cel 5 2 4 3" xfId="7133"/>
    <cellStyle name="Calc cel 5 2 4 3 2" xfId="13420"/>
    <cellStyle name="Calc cel 5 2 4 3 2 2" xfId="31747"/>
    <cellStyle name="Calc cel 5 2 4 3 2 3" xfId="28929"/>
    <cellStyle name="Calc cel 5 2 4 3 3" xfId="26585"/>
    <cellStyle name="Calc cel 5 2 4 3 4" xfId="23911"/>
    <cellStyle name="Calc cel 5 2 4 3 5" xfId="45991"/>
    <cellStyle name="Calc cel 5 2 4 4" xfId="9059"/>
    <cellStyle name="Calc cel 5 2 4 4 2" xfId="28105"/>
    <cellStyle name="Calc cel 5 2 4 4 3" xfId="35201"/>
    <cellStyle name="Calc cel 5 2 4 4 4" xfId="47656"/>
    <cellStyle name="Calc cel 5 2 4 5" xfId="15083"/>
    <cellStyle name="Calc cel 5 2 4 5 2" xfId="33410"/>
    <cellStyle name="Calc cel 5 2 4 5 3" xfId="40238"/>
    <cellStyle name="Calc cel 5 2 4 5 4" xfId="48411"/>
    <cellStyle name="Calc cel 5 2 4 6" xfId="15777"/>
    <cellStyle name="Calc cel 5 2 4 6 2" xfId="34104"/>
    <cellStyle name="Calc cel 5 2 4 6 3" xfId="40932"/>
    <cellStyle name="Calc cel 5 2 4 6 4" xfId="49105"/>
    <cellStyle name="Calc cel 5 2 4 7" xfId="16395"/>
    <cellStyle name="Calc cel 5 2 4 7 2" xfId="34722"/>
    <cellStyle name="Calc cel 5 2 4 7 3" xfId="41550"/>
    <cellStyle name="Calc cel 5 2 4 7 4" xfId="49723"/>
    <cellStyle name="Calc cel 5 2 4 8" xfId="5042"/>
    <cellStyle name="Calc cel 5 2 4 9" xfId="24494"/>
    <cellStyle name="Calc cel 5 2 5" xfId="3435"/>
    <cellStyle name="Calc cel 5 2 5 2" xfId="10471"/>
    <cellStyle name="Calc cel 5 2 5 2 2" xfId="29165"/>
    <cellStyle name="Calc cel 5 2 5 2 3" xfId="29692"/>
    <cellStyle name="Calc cel 5 2 5 3" xfId="4005"/>
    <cellStyle name="Calc cel 5 2 5 4" xfId="39326"/>
    <cellStyle name="Calc cel 5 2 5 5" xfId="43281"/>
    <cellStyle name="Calc cel 5 2 6" xfId="6493"/>
    <cellStyle name="Calc cel 5 2 6 2" xfId="12833"/>
    <cellStyle name="Calc cel 5 2 6 2 2" xfId="31160"/>
    <cellStyle name="Calc cel 5 2 6 2 3" xfId="24078"/>
    <cellStyle name="Calc cel 5 2 6 3" xfId="25945"/>
    <cellStyle name="Calc cel 5 2 6 4" xfId="38625"/>
    <cellStyle name="Calc cel 5 2 6 5" xfId="45352"/>
    <cellStyle name="Calc cel 5 2 7" xfId="5863"/>
    <cellStyle name="Calc cel 5 2 7 2" xfId="12269"/>
    <cellStyle name="Calc cel 5 2 7 2 2" xfId="30596"/>
    <cellStyle name="Calc cel 5 2 7 2 3" xfId="4545"/>
    <cellStyle name="Calc cel 5 2 7 3" xfId="25315"/>
    <cellStyle name="Calc cel 5 2 7 4" xfId="29483"/>
    <cellStyle name="Calc cel 5 2 7 5" xfId="44722"/>
    <cellStyle name="Calc cel 5 2 8" xfId="5725"/>
    <cellStyle name="Calc cel 5 2 8 2" xfId="25177"/>
    <cellStyle name="Calc cel 5 2 8 3" xfId="29860"/>
    <cellStyle name="Calc cel 5 2 8 4" xfId="44584"/>
    <cellStyle name="Calc cel 5 2 9" xfId="13677"/>
    <cellStyle name="Calc cel 5 2 9 2" xfId="32004"/>
    <cellStyle name="Calc cel 5 2 9 3" xfId="27163"/>
    <cellStyle name="Calc cel 5 2 9 4" xfId="46317"/>
    <cellStyle name="Calc cel 5 20" xfId="42791"/>
    <cellStyle name="Calc cel 5 3" xfId="1302"/>
    <cellStyle name="Calc cel 5 3 10" xfId="14402"/>
    <cellStyle name="Calc cel 5 3 10 2" xfId="32729"/>
    <cellStyle name="Calc cel 5 3 10 3" xfId="39557"/>
    <cellStyle name="Calc cel 5 3 10 4" xfId="47193"/>
    <cellStyle name="Calc cel 5 3 11" xfId="14637"/>
    <cellStyle name="Calc cel 5 3 11 2" xfId="32964"/>
    <cellStyle name="Calc cel 5 3 11 3" xfId="39792"/>
    <cellStyle name="Calc cel 5 3 11 4" xfId="47965"/>
    <cellStyle name="Calc cel 5 3 12" xfId="3906"/>
    <cellStyle name="Calc cel 5 3 13" xfId="4297"/>
    <cellStyle name="Calc cel 5 3 14" xfId="27068"/>
    <cellStyle name="Calc cel 5 3 15" xfId="37815"/>
    <cellStyle name="Calc cel 5 3 16" xfId="39408"/>
    <cellStyle name="Calc cel 5 3 17" xfId="42975"/>
    <cellStyle name="Calc cel 5 3 2" xfId="2468"/>
    <cellStyle name="Calc cel 5 3 2 10" xfId="36170"/>
    <cellStyle name="Calc cel 5 3 2 11" xfId="42363"/>
    <cellStyle name="Calc cel 5 3 2 12" xfId="27061"/>
    <cellStyle name="Calc cel 5 3 2 13" xfId="43787"/>
    <cellStyle name="Calc cel 5 3 2 2" xfId="5745"/>
    <cellStyle name="Calc cel 5 3 2 2 2" xfId="12158"/>
    <cellStyle name="Calc cel 5 3 2 2 2 2" xfId="30485"/>
    <cellStyle name="Calc cel 5 3 2 2 2 3" xfId="27150"/>
    <cellStyle name="Calc cel 5 3 2 2 3" xfId="25197"/>
    <cellStyle name="Calc cel 5 3 2 2 4" xfId="29539"/>
    <cellStyle name="Calc cel 5 3 2 2 5" xfId="44604"/>
    <cellStyle name="Calc cel 5 3 2 3" xfId="7019"/>
    <cellStyle name="Calc cel 5 3 2 3 2" xfId="13306"/>
    <cellStyle name="Calc cel 5 3 2 3 2 2" xfId="31633"/>
    <cellStyle name="Calc cel 5 3 2 3 2 3" xfId="28291"/>
    <cellStyle name="Calc cel 5 3 2 3 3" xfId="26471"/>
    <cellStyle name="Calc cel 5 3 2 3 4" xfId="37027"/>
    <cellStyle name="Calc cel 5 3 2 3 5" xfId="45877"/>
    <cellStyle name="Calc cel 5 3 2 4" xfId="8945"/>
    <cellStyle name="Calc cel 5 3 2 4 2" xfId="27991"/>
    <cellStyle name="Calc cel 5 3 2 4 3" xfId="38670"/>
    <cellStyle name="Calc cel 5 3 2 4 4" xfId="47542"/>
    <cellStyle name="Calc cel 5 3 2 5" xfId="14969"/>
    <cellStyle name="Calc cel 5 3 2 5 2" xfId="33296"/>
    <cellStyle name="Calc cel 5 3 2 5 3" xfId="40124"/>
    <cellStyle name="Calc cel 5 3 2 5 4" xfId="48297"/>
    <cellStyle name="Calc cel 5 3 2 6" xfId="15663"/>
    <cellStyle name="Calc cel 5 3 2 6 2" xfId="33990"/>
    <cellStyle name="Calc cel 5 3 2 6 3" xfId="40818"/>
    <cellStyle name="Calc cel 5 3 2 6 4" xfId="48991"/>
    <cellStyle name="Calc cel 5 3 2 7" xfId="16281"/>
    <cellStyle name="Calc cel 5 3 2 7 2" xfId="34608"/>
    <cellStyle name="Calc cel 5 3 2 7 3" xfId="41436"/>
    <cellStyle name="Calc cel 5 3 2 7 4" xfId="49609"/>
    <cellStyle name="Calc cel 5 3 2 8" xfId="4928"/>
    <cellStyle name="Calc cel 5 3 2 9" xfId="24380"/>
    <cellStyle name="Calc cel 5 3 3" xfId="1160"/>
    <cellStyle name="Calc cel 5 3 3 10" xfId="35371"/>
    <cellStyle name="Calc cel 5 3 3 11" xfId="41823"/>
    <cellStyle name="Calc cel 5 3 3 12" xfId="42628"/>
    <cellStyle name="Calc cel 5 3 3 13" xfId="43394"/>
    <cellStyle name="Calc cel 5 3 3 2" xfId="5348"/>
    <cellStyle name="Calc cel 5 3 3 2 2" xfId="11793"/>
    <cellStyle name="Calc cel 5 3 3 2 2 2" xfId="30120"/>
    <cellStyle name="Calc cel 5 3 3 2 2 3" xfId="35046"/>
    <cellStyle name="Calc cel 5 3 3 2 3" xfId="24800"/>
    <cellStyle name="Calc cel 5 3 3 2 4" xfId="29321"/>
    <cellStyle name="Calc cel 5 3 3 2 5" xfId="44207"/>
    <cellStyle name="Calc cel 5 3 3 3" xfId="3193"/>
    <cellStyle name="Calc cel 5 3 3 3 2" xfId="10242"/>
    <cellStyle name="Calc cel 5 3 3 3 2 2" xfId="28965"/>
    <cellStyle name="Calc cel 5 3 3 3 2 3" xfId="38154"/>
    <cellStyle name="Calc cel 5 3 3 3 3" xfId="3759"/>
    <cellStyle name="Calc cel 5 3 3 3 4" xfId="38312"/>
    <cellStyle name="Calc cel 5 3 3 3 5" xfId="43112"/>
    <cellStyle name="Calc cel 5 3 3 4" xfId="7788"/>
    <cellStyle name="Calc cel 5 3 3 4 2" xfId="27121"/>
    <cellStyle name="Calc cel 5 3 3 4 3" xfId="29510"/>
    <cellStyle name="Calc cel 5 3 3 4 4" xfId="46609"/>
    <cellStyle name="Calc cel 5 3 3 5" xfId="13880"/>
    <cellStyle name="Calc cel 5 3 3 5 2" xfId="32207"/>
    <cellStyle name="Calc cel 5 3 3 5 3" xfId="36667"/>
    <cellStyle name="Calc cel 5 3 3 5 4" xfId="46601"/>
    <cellStyle name="Calc cel 5 3 3 6" xfId="14464"/>
    <cellStyle name="Calc cel 5 3 3 6 2" xfId="32791"/>
    <cellStyle name="Calc cel 5 3 3 6 3" xfId="39619"/>
    <cellStyle name="Calc cel 5 3 3 6 4" xfId="47255"/>
    <cellStyle name="Calc cel 5 3 3 7" xfId="14685"/>
    <cellStyle name="Calc cel 5 3 3 7 2" xfId="33012"/>
    <cellStyle name="Calc cel 5 3 3 7 3" xfId="39840"/>
    <cellStyle name="Calc cel 5 3 3 7 4" xfId="48013"/>
    <cellStyle name="Calc cel 5 3 3 8" xfId="3791"/>
    <cellStyle name="Calc cel 5 3 3 9" xfId="4001"/>
    <cellStyle name="Calc cel 5 3 4" xfId="3352"/>
    <cellStyle name="Calc cel 5 3 4 2" xfId="10390"/>
    <cellStyle name="Calc cel 5 3 4 2 2" xfId="29108"/>
    <cellStyle name="Calc cel 5 3 4 2 3" xfId="38980"/>
    <cellStyle name="Calc cel 5 3 4 3" xfId="4529"/>
    <cellStyle name="Calc cel 5 3 4 4" xfId="2893"/>
    <cellStyle name="Calc cel 5 3 4 5" xfId="43253"/>
    <cellStyle name="Calc cel 5 3 5" xfId="5649"/>
    <cellStyle name="Calc cel 5 3 5 2" xfId="12073"/>
    <cellStyle name="Calc cel 5 3 5 2 2" xfId="30400"/>
    <cellStyle name="Calc cel 5 3 5 2 3" xfId="29874"/>
    <cellStyle name="Calc cel 5 3 5 3" xfId="25101"/>
    <cellStyle name="Calc cel 5 3 5 4" xfId="4037"/>
    <cellStyle name="Calc cel 5 3 5 5" xfId="44508"/>
    <cellStyle name="Calc cel 5 3 6" xfId="5488"/>
    <cellStyle name="Calc cel 5 3 6 2" xfId="11922"/>
    <cellStyle name="Calc cel 5 3 6 2 2" xfId="30249"/>
    <cellStyle name="Calc cel 5 3 6 2 3" xfId="38516"/>
    <cellStyle name="Calc cel 5 3 6 3" xfId="24940"/>
    <cellStyle name="Calc cel 5 3 6 4" xfId="35313"/>
    <cellStyle name="Calc cel 5 3 6 5" xfId="44347"/>
    <cellStyle name="Calc cel 5 3 7" xfId="7333"/>
    <cellStyle name="Calc cel 5 3 7 2" xfId="26785"/>
    <cellStyle name="Calc cel 5 3 7 3" xfId="38853"/>
    <cellStyle name="Calc cel 5 3 7 4" xfId="46191"/>
    <cellStyle name="Calc cel 5 3 8" xfId="13975"/>
    <cellStyle name="Calc cel 5 3 8 2" xfId="32302"/>
    <cellStyle name="Calc cel 5 3 8 3" xfId="28536"/>
    <cellStyle name="Calc cel 5 3 8 4" xfId="46706"/>
    <cellStyle name="Calc cel 5 3 9" xfId="13855"/>
    <cellStyle name="Calc cel 5 3 9 2" xfId="32182"/>
    <cellStyle name="Calc cel 5 3 9 3" xfId="27211"/>
    <cellStyle name="Calc cel 5 3 9 4" xfId="46575"/>
    <cellStyle name="Calc cel 5 4" xfId="1731"/>
    <cellStyle name="Calc cel 5 4 10" xfId="14625"/>
    <cellStyle name="Calc cel 5 4 10 2" xfId="32952"/>
    <cellStyle name="Calc cel 5 4 10 3" xfId="39780"/>
    <cellStyle name="Calc cel 5 4 10 4" xfId="47953"/>
    <cellStyle name="Calc cel 5 4 11" xfId="15353"/>
    <cellStyle name="Calc cel 5 4 11 2" xfId="33680"/>
    <cellStyle name="Calc cel 5 4 11 3" xfId="40508"/>
    <cellStyle name="Calc cel 5 4 11 4" xfId="48681"/>
    <cellStyle name="Calc cel 5 4 12" xfId="4257"/>
    <cellStyle name="Calc cel 5 4 13" xfId="23768"/>
    <cellStyle name="Calc cel 5 4 14" xfId="28732"/>
    <cellStyle name="Calc cel 5 4 15" xfId="38000"/>
    <cellStyle name="Calc cel 5 4 16" xfId="26917"/>
    <cellStyle name="Calc cel 5 4 17" xfId="42856"/>
    <cellStyle name="Calc cel 5 4 2" xfId="2652"/>
    <cellStyle name="Calc cel 5 4 2 10" xfId="27549"/>
    <cellStyle name="Calc cel 5 4 2 11" xfId="41988"/>
    <cellStyle name="Calc cel 5 4 2 12" xfId="42074"/>
    <cellStyle name="Calc cel 5 4 2 13" xfId="43971"/>
    <cellStyle name="Calc cel 5 4 2 2" xfId="6171"/>
    <cellStyle name="Calc cel 5 4 2 2 2" xfId="12545"/>
    <cellStyle name="Calc cel 5 4 2 2 2 2" xfId="30872"/>
    <cellStyle name="Calc cel 5 4 2 2 2 3" xfId="35977"/>
    <cellStyle name="Calc cel 5 4 2 2 3" xfId="25623"/>
    <cellStyle name="Calc cel 5 4 2 2 4" xfId="28707"/>
    <cellStyle name="Calc cel 5 4 2 2 5" xfId="45030"/>
    <cellStyle name="Calc cel 5 4 2 3" xfId="7203"/>
    <cellStyle name="Calc cel 5 4 2 3 2" xfId="13490"/>
    <cellStyle name="Calc cel 5 4 2 3 2 2" xfId="31817"/>
    <cellStyle name="Calc cel 5 4 2 3 2 3" xfId="38905"/>
    <cellStyle name="Calc cel 5 4 2 3 3" xfId="26655"/>
    <cellStyle name="Calc cel 5 4 2 3 4" xfId="37589"/>
    <cellStyle name="Calc cel 5 4 2 3 5" xfId="46061"/>
    <cellStyle name="Calc cel 5 4 2 4" xfId="9129"/>
    <cellStyle name="Calc cel 5 4 2 4 2" xfId="28175"/>
    <cellStyle name="Calc cel 5 4 2 4 3" xfId="24035"/>
    <cellStyle name="Calc cel 5 4 2 4 4" xfId="47726"/>
    <cellStyle name="Calc cel 5 4 2 5" xfId="15153"/>
    <cellStyle name="Calc cel 5 4 2 5 2" xfId="33480"/>
    <cellStyle name="Calc cel 5 4 2 5 3" xfId="40308"/>
    <cellStyle name="Calc cel 5 4 2 5 4" xfId="48481"/>
    <cellStyle name="Calc cel 5 4 2 6" xfId="15847"/>
    <cellStyle name="Calc cel 5 4 2 6 2" xfId="34174"/>
    <cellStyle name="Calc cel 5 4 2 6 3" xfId="41002"/>
    <cellStyle name="Calc cel 5 4 2 6 4" xfId="49175"/>
    <cellStyle name="Calc cel 5 4 2 7" xfId="16465"/>
    <cellStyle name="Calc cel 5 4 2 7 2" xfId="34792"/>
    <cellStyle name="Calc cel 5 4 2 7 3" xfId="41620"/>
    <cellStyle name="Calc cel 5 4 2 7 4" xfId="49793"/>
    <cellStyle name="Calc cel 5 4 2 8" xfId="5112"/>
    <cellStyle name="Calc cel 5 4 2 9" xfId="24564"/>
    <cellStyle name="Calc cel 5 4 3" xfId="2546"/>
    <cellStyle name="Calc cel 5 4 3 10" xfId="36041"/>
    <cellStyle name="Calc cel 5 4 3 11" xfId="38264"/>
    <cellStyle name="Calc cel 5 4 3 12" xfId="29391"/>
    <cellStyle name="Calc cel 5 4 3 13" xfId="43865"/>
    <cellStyle name="Calc cel 5 4 3 2" xfId="5841"/>
    <cellStyle name="Calc cel 5 4 3 2 2" xfId="12247"/>
    <cellStyle name="Calc cel 5 4 3 2 2 2" xfId="30574"/>
    <cellStyle name="Calc cel 5 4 3 2 2 3" xfId="29507"/>
    <cellStyle name="Calc cel 5 4 3 2 3" xfId="25293"/>
    <cellStyle name="Calc cel 5 4 3 2 4" xfId="37080"/>
    <cellStyle name="Calc cel 5 4 3 2 5" xfId="44700"/>
    <cellStyle name="Calc cel 5 4 3 3" xfId="7097"/>
    <cellStyle name="Calc cel 5 4 3 3 2" xfId="13384"/>
    <cellStyle name="Calc cel 5 4 3 3 2 2" xfId="31711"/>
    <cellStyle name="Calc cel 5 4 3 3 2 3" xfId="36244"/>
    <cellStyle name="Calc cel 5 4 3 3 3" xfId="26549"/>
    <cellStyle name="Calc cel 5 4 3 3 4" xfId="39414"/>
    <cellStyle name="Calc cel 5 4 3 3 5" xfId="45955"/>
    <cellStyle name="Calc cel 5 4 3 4" xfId="9023"/>
    <cellStyle name="Calc cel 5 4 3 4 2" xfId="28069"/>
    <cellStyle name="Calc cel 5 4 3 4 3" xfId="35847"/>
    <cellStyle name="Calc cel 5 4 3 4 4" xfId="47620"/>
    <cellStyle name="Calc cel 5 4 3 5" xfId="15047"/>
    <cellStyle name="Calc cel 5 4 3 5 2" xfId="33374"/>
    <cellStyle name="Calc cel 5 4 3 5 3" xfId="40202"/>
    <cellStyle name="Calc cel 5 4 3 5 4" xfId="48375"/>
    <cellStyle name="Calc cel 5 4 3 6" xfId="15741"/>
    <cellStyle name="Calc cel 5 4 3 6 2" xfId="34068"/>
    <cellStyle name="Calc cel 5 4 3 6 3" xfId="40896"/>
    <cellStyle name="Calc cel 5 4 3 6 4" xfId="49069"/>
    <cellStyle name="Calc cel 5 4 3 7" xfId="16359"/>
    <cellStyle name="Calc cel 5 4 3 7 2" xfId="34686"/>
    <cellStyle name="Calc cel 5 4 3 7 3" xfId="41514"/>
    <cellStyle name="Calc cel 5 4 3 7 4" xfId="49687"/>
    <cellStyle name="Calc cel 5 4 3 8" xfId="5006"/>
    <cellStyle name="Calc cel 5 4 3 9" xfId="24458"/>
    <cellStyle name="Calc cel 5 4 4" xfId="6391"/>
    <cellStyle name="Calc cel 5 4 4 2" xfId="12747"/>
    <cellStyle name="Calc cel 5 4 4 2 2" xfId="31074"/>
    <cellStyle name="Calc cel 5 4 4 2 3" xfId="36245"/>
    <cellStyle name="Calc cel 5 4 4 3" xfId="25843"/>
    <cellStyle name="Calc cel 5 4 4 4" xfId="35873"/>
    <cellStyle name="Calc cel 5 4 4 5" xfId="45250"/>
    <cellStyle name="Calc cel 5 4 5" xfId="5263"/>
    <cellStyle name="Calc cel 5 4 5 2" xfId="11712"/>
    <cellStyle name="Calc cel 5 4 5 2 2" xfId="30039"/>
    <cellStyle name="Calc cel 5 4 5 2 3" xfId="29116"/>
    <cellStyle name="Calc cel 5 4 5 3" xfId="24715"/>
    <cellStyle name="Calc cel 5 4 5 4" xfId="38890"/>
    <cellStyle name="Calc cel 5 4 5 5" xfId="44122"/>
    <cellStyle name="Calc cel 5 4 6" xfId="5549"/>
    <cellStyle name="Calc cel 5 4 6 2" xfId="11979"/>
    <cellStyle name="Calc cel 5 4 6 2 2" xfId="30306"/>
    <cellStyle name="Calc cel 5 4 6 2 3" xfId="37063"/>
    <cellStyle name="Calc cel 5 4 6 3" xfId="25001"/>
    <cellStyle name="Calc cel 5 4 6 4" xfId="29601"/>
    <cellStyle name="Calc cel 5 4 6 5" xfId="44408"/>
    <cellStyle name="Calc cel 5 4 7" xfId="5766"/>
    <cellStyle name="Calc cel 5 4 7 2" xfId="25218"/>
    <cellStyle name="Calc cel 5 4 7 3" xfId="35852"/>
    <cellStyle name="Calc cel 5 4 7 4" xfId="44625"/>
    <cellStyle name="Calc cel 5 4 8" xfId="14238"/>
    <cellStyle name="Calc cel 5 4 8 2" xfId="32565"/>
    <cellStyle name="Calc cel 5 4 8 3" xfId="29791"/>
    <cellStyle name="Calc cel 5 4 8 4" xfId="46969"/>
    <cellStyle name="Calc cel 5 4 9" xfId="14387"/>
    <cellStyle name="Calc cel 5 4 9 2" xfId="32714"/>
    <cellStyle name="Calc cel 5 4 9 3" xfId="39542"/>
    <cellStyle name="Calc cel 5 4 9 4" xfId="47178"/>
    <cellStyle name="Calc cel 5 5" xfId="2477"/>
    <cellStyle name="Calc cel 5 5 10" xfId="23649"/>
    <cellStyle name="Calc cel 5 5 11" xfId="42586"/>
    <cellStyle name="Calc cel 5 5 12" xfId="36573"/>
    <cellStyle name="Calc cel 5 5 13" xfId="43796"/>
    <cellStyle name="Calc cel 5 5 2" xfId="6106"/>
    <cellStyle name="Calc cel 5 5 2 2" xfId="12485"/>
    <cellStyle name="Calc cel 5 5 2 2 2" xfId="30812"/>
    <cellStyle name="Calc cel 5 5 2 2 3" xfId="36003"/>
    <cellStyle name="Calc cel 5 5 2 3" xfId="25558"/>
    <cellStyle name="Calc cel 5 5 2 4" xfId="29842"/>
    <cellStyle name="Calc cel 5 5 2 5" xfId="44965"/>
    <cellStyle name="Calc cel 5 5 3" xfId="7028"/>
    <cellStyle name="Calc cel 5 5 3 2" xfId="13315"/>
    <cellStyle name="Calc cel 5 5 3 2 2" xfId="31642"/>
    <cellStyle name="Calc cel 5 5 3 2 3" xfId="4115"/>
    <cellStyle name="Calc cel 5 5 3 3" xfId="26480"/>
    <cellStyle name="Calc cel 5 5 3 4" xfId="35248"/>
    <cellStyle name="Calc cel 5 5 3 5" xfId="45886"/>
    <cellStyle name="Calc cel 5 5 4" xfId="8954"/>
    <cellStyle name="Calc cel 5 5 4 2" xfId="28000"/>
    <cellStyle name="Calc cel 5 5 4 3" xfId="3702"/>
    <cellStyle name="Calc cel 5 5 4 4" xfId="47551"/>
    <cellStyle name="Calc cel 5 5 5" xfId="14978"/>
    <cellStyle name="Calc cel 5 5 5 2" xfId="33305"/>
    <cellStyle name="Calc cel 5 5 5 3" xfId="40133"/>
    <cellStyle name="Calc cel 5 5 5 4" xfId="48306"/>
    <cellStyle name="Calc cel 5 5 6" xfId="15672"/>
    <cellStyle name="Calc cel 5 5 6 2" xfId="33999"/>
    <cellStyle name="Calc cel 5 5 6 3" xfId="40827"/>
    <cellStyle name="Calc cel 5 5 6 4" xfId="49000"/>
    <cellStyle name="Calc cel 5 5 7" xfId="16290"/>
    <cellStyle name="Calc cel 5 5 7 2" xfId="34617"/>
    <cellStyle name="Calc cel 5 5 7 3" xfId="41445"/>
    <cellStyle name="Calc cel 5 5 7 4" xfId="49618"/>
    <cellStyle name="Calc cel 5 5 8" xfId="4937"/>
    <cellStyle name="Calc cel 5 5 9" xfId="24389"/>
    <cellStyle name="Calc cel 5 6" xfId="2443"/>
    <cellStyle name="Calc cel 5 6 10" xfId="37841"/>
    <cellStyle name="Calc cel 5 6 11" xfId="42658"/>
    <cellStyle name="Calc cel 5 6 12" xfId="42678"/>
    <cellStyle name="Calc cel 5 6 13" xfId="43762"/>
    <cellStyle name="Calc cel 5 6 2" xfId="3344"/>
    <cellStyle name="Calc cel 5 6 2 2" xfId="10382"/>
    <cellStyle name="Calc cel 5 6 2 2 2" xfId="29100"/>
    <cellStyle name="Calc cel 5 6 2 2 3" xfId="36954"/>
    <cellStyle name="Calc cel 5 6 2 3" xfId="4547"/>
    <cellStyle name="Calc cel 5 6 2 4" xfId="2885"/>
    <cellStyle name="Calc cel 5 6 2 5" xfId="43245"/>
    <cellStyle name="Calc cel 5 6 3" xfId="6994"/>
    <cellStyle name="Calc cel 5 6 3 2" xfId="13281"/>
    <cellStyle name="Calc cel 5 6 3 2 2" xfId="31608"/>
    <cellStyle name="Calc cel 5 6 3 2 3" xfId="39350"/>
    <cellStyle name="Calc cel 5 6 3 3" xfId="26446"/>
    <cellStyle name="Calc cel 5 6 3 4" xfId="29156"/>
    <cellStyle name="Calc cel 5 6 3 5" xfId="45852"/>
    <cellStyle name="Calc cel 5 6 4" xfId="8920"/>
    <cellStyle name="Calc cel 5 6 4 2" xfId="27966"/>
    <cellStyle name="Calc cel 5 6 4 3" xfId="37102"/>
    <cellStyle name="Calc cel 5 6 4 4" xfId="47517"/>
    <cellStyle name="Calc cel 5 6 5" xfId="14944"/>
    <cellStyle name="Calc cel 5 6 5 2" xfId="33271"/>
    <cellStyle name="Calc cel 5 6 5 3" xfId="40099"/>
    <cellStyle name="Calc cel 5 6 5 4" xfId="48272"/>
    <cellStyle name="Calc cel 5 6 6" xfId="15638"/>
    <cellStyle name="Calc cel 5 6 6 2" xfId="33965"/>
    <cellStyle name="Calc cel 5 6 6 3" xfId="40793"/>
    <cellStyle name="Calc cel 5 6 6 4" xfId="48966"/>
    <cellStyle name="Calc cel 5 6 7" xfId="16256"/>
    <cellStyle name="Calc cel 5 6 7 2" xfId="34583"/>
    <cellStyle name="Calc cel 5 6 7 3" xfId="41411"/>
    <cellStyle name="Calc cel 5 6 7 4" xfId="49584"/>
    <cellStyle name="Calc cel 5 6 8" xfId="4903"/>
    <cellStyle name="Calc cel 5 6 9" xfId="24355"/>
    <cellStyle name="Calc cel 5 7" xfId="5630"/>
    <cellStyle name="Calc cel 5 7 2" xfId="12056"/>
    <cellStyle name="Calc cel 5 7 2 2" xfId="30383"/>
    <cellStyle name="Calc cel 5 7 2 3" xfId="35267"/>
    <cellStyle name="Calc cel 5 7 3" xfId="25082"/>
    <cellStyle name="Calc cel 5 7 4" xfId="38577"/>
    <cellStyle name="Calc cel 5 7 5" xfId="44489"/>
    <cellStyle name="Calc cel 5 8" xfId="5394"/>
    <cellStyle name="Calc cel 5 8 2" xfId="11831"/>
    <cellStyle name="Calc cel 5 8 2 2" xfId="30158"/>
    <cellStyle name="Calc cel 5 8 2 3" xfId="27704"/>
    <cellStyle name="Calc cel 5 8 3" xfId="24846"/>
    <cellStyle name="Calc cel 5 8 4" xfId="37374"/>
    <cellStyle name="Calc cel 5 8 5" xfId="44253"/>
    <cellStyle name="Calc cel 5 9" xfId="6280"/>
    <cellStyle name="Calc cel 5 9 2" xfId="12646"/>
    <cellStyle name="Calc cel 5 9 2 2" xfId="30973"/>
    <cellStyle name="Calc cel 5 9 2 3" xfId="27630"/>
    <cellStyle name="Calc cel 5 9 3" xfId="25732"/>
    <cellStyle name="Calc cel 5 9 4" xfId="36662"/>
    <cellStyle name="Calc cel 5 9 5" xfId="45139"/>
    <cellStyle name="Calc cel 6" xfId="490"/>
    <cellStyle name="Calc cel 6 10" xfId="5472"/>
    <cellStyle name="Calc cel 6 10 2" xfId="24924"/>
    <cellStyle name="Calc cel 6 10 3" xfId="27118"/>
    <cellStyle name="Calc cel 6 10 4" xfId="44331"/>
    <cellStyle name="Calc cel 6 11" xfId="13631"/>
    <cellStyle name="Calc cel 6 11 2" xfId="31958"/>
    <cellStyle name="Calc cel 6 11 3" xfId="36522"/>
    <cellStyle name="Calc cel 6 11 4" xfId="46271"/>
    <cellStyle name="Calc cel 6 12" xfId="11404"/>
    <cellStyle name="Calc cel 6 12 2" xfId="29816"/>
    <cellStyle name="Calc cel 6 12 3" xfId="4349"/>
    <cellStyle name="Calc cel 6 12 4" xfId="43455"/>
    <cellStyle name="Calc cel 6 13" xfId="9989"/>
    <cellStyle name="Calc cel 6 13 2" xfId="28778"/>
    <cellStyle name="Calc cel 6 13 3" xfId="36602"/>
    <cellStyle name="Calc cel 6 13 4" xfId="43032"/>
    <cellStyle name="Calc cel 6 14" xfId="10056"/>
    <cellStyle name="Calc cel 6 14 2" xfId="28834"/>
    <cellStyle name="Calc cel 6 14 3" xfId="38048"/>
    <cellStyle name="Calc cel 6 14 4" xfId="43069"/>
    <cellStyle name="Calc cel 6 15" xfId="2970"/>
    <cellStyle name="Calc cel 6 16" xfId="2836"/>
    <cellStyle name="Calc cel 6 17" xfId="38693"/>
    <cellStyle name="Calc cel 6 18" xfId="41930"/>
    <cellStyle name="Calc cel 6 19" xfId="41731"/>
    <cellStyle name="Calc cel 6 2" xfId="789"/>
    <cellStyle name="Calc cel 6 2 10" xfId="13872"/>
    <cellStyle name="Calc cel 6 2 10 2" xfId="32199"/>
    <cellStyle name="Calc cel 6 2 10 3" xfId="26861"/>
    <cellStyle name="Calc cel 6 2 10 4" xfId="46593"/>
    <cellStyle name="Calc cel 6 2 11" xfId="13608"/>
    <cellStyle name="Calc cel 6 2 11 2" xfId="31935"/>
    <cellStyle name="Calc cel 6 2 11 3" xfId="35701"/>
    <cellStyle name="Calc cel 6 2 11 4" xfId="46248"/>
    <cellStyle name="Calc cel 6 2 12" xfId="14354"/>
    <cellStyle name="Calc cel 6 2 12 2" xfId="32681"/>
    <cellStyle name="Calc cel 6 2 12 3" xfId="39509"/>
    <cellStyle name="Calc cel 6 2 12 4" xfId="47089"/>
    <cellStyle name="Calc cel 6 2 13" xfId="3138"/>
    <cellStyle name="Calc cel 6 2 14" xfId="3959"/>
    <cellStyle name="Calc cel 6 2 15" xfId="23664"/>
    <cellStyle name="Calc cel 6 2 16" xfId="39116"/>
    <cellStyle name="Calc cel 6 2 17" xfId="42396"/>
    <cellStyle name="Calc cel 6 2 18" xfId="42921"/>
    <cellStyle name="Calc cel 6 2 2" xfId="1979"/>
    <cellStyle name="Calc cel 6 2 2 10" xfId="4466"/>
    <cellStyle name="Calc cel 6 2 2 11" xfId="23961"/>
    <cellStyle name="Calc cel 6 2 2 12" xfId="28430"/>
    <cellStyle name="Calc cel 6 2 2 13" xfId="35624"/>
    <cellStyle name="Calc cel 6 2 2 14" xfId="41716"/>
    <cellStyle name="Calc cel 6 2 2 15" xfId="43480"/>
    <cellStyle name="Calc cel 6 2 2 2" xfId="2441"/>
    <cellStyle name="Calc cel 6 2 2 2 10" xfId="34935"/>
    <cellStyle name="Calc cel 6 2 2 2 11" xfId="35151"/>
    <cellStyle name="Calc cel 6 2 2 2 12" xfId="42361"/>
    <cellStyle name="Calc cel 6 2 2 2 13" xfId="43760"/>
    <cellStyle name="Calc cel 6 2 2 2 2" xfId="5319"/>
    <cellStyle name="Calc cel 6 2 2 2 2 2" xfId="11768"/>
    <cellStyle name="Calc cel 6 2 2 2 2 2 2" xfId="30095"/>
    <cellStyle name="Calc cel 6 2 2 2 2 2 3" xfId="38562"/>
    <cellStyle name="Calc cel 6 2 2 2 2 3" xfId="24771"/>
    <cellStyle name="Calc cel 6 2 2 2 2 4" xfId="38949"/>
    <cellStyle name="Calc cel 6 2 2 2 2 5" xfId="44178"/>
    <cellStyle name="Calc cel 6 2 2 2 3" xfId="6992"/>
    <cellStyle name="Calc cel 6 2 2 2 3 2" xfId="13279"/>
    <cellStyle name="Calc cel 6 2 2 2 3 2 2" xfId="31606"/>
    <cellStyle name="Calc cel 6 2 2 2 3 2 3" xfId="29883"/>
    <cellStyle name="Calc cel 6 2 2 2 3 3" xfId="26444"/>
    <cellStyle name="Calc cel 6 2 2 2 3 4" xfId="35799"/>
    <cellStyle name="Calc cel 6 2 2 2 3 5" xfId="45850"/>
    <cellStyle name="Calc cel 6 2 2 2 4" xfId="8918"/>
    <cellStyle name="Calc cel 6 2 2 2 4 2" xfId="27964"/>
    <cellStyle name="Calc cel 6 2 2 2 4 3" xfId="39248"/>
    <cellStyle name="Calc cel 6 2 2 2 4 4" xfId="47515"/>
    <cellStyle name="Calc cel 6 2 2 2 5" xfId="14942"/>
    <cellStyle name="Calc cel 6 2 2 2 5 2" xfId="33269"/>
    <cellStyle name="Calc cel 6 2 2 2 5 3" xfId="40097"/>
    <cellStyle name="Calc cel 6 2 2 2 5 4" xfId="48270"/>
    <cellStyle name="Calc cel 6 2 2 2 6" xfId="15636"/>
    <cellStyle name="Calc cel 6 2 2 2 6 2" xfId="33963"/>
    <cellStyle name="Calc cel 6 2 2 2 6 3" xfId="40791"/>
    <cellStyle name="Calc cel 6 2 2 2 6 4" xfId="48964"/>
    <cellStyle name="Calc cel 6 2 2 2 7" xfId="16254"/>
    <cellStyle name="Calc cel 6 2 2 2 7 2" xfId="34581"/>
    <cellStyle name="Calc cel 6 2 2 2 7 3" xfId="41409"/>
    <cellStyle name="Calc cel 6 2 2 2 7 4" xfId="49582"/>
    <cellStyle name="Calc cel 6 2 2 2 8" xfId="4901"/>
    <cellStyle name="Calc cel 6 2 2 2 9" xfId="24353"/>
    <cellStyle name="Calc cel 6 2 2 3" xfId="2698"/>
    <cellStyle name="Calc cel 6 2 2 3 10" xfId="29383"/>
    <cellStyle name="Calc cel 6 2 2 3 11" xfId="38282"/>
    <cellStyle name="Calc cel 6 2 2 3 12" xfId="28921"/>
    <cellStyle name="Calc cel 6 2 2 3 13" xfId="44017"/>
    <cellStyle name="Calc cel 6 2 2 3 2" xfId="5445"/>
    <cellStyle name="Calc cel 6 2 2 3 2 2" xfId="11881"/>
    <cellStyle name="Calc cel 6 2 2 3 2 2 2" xfId="30208"/>
    <cellStyle name="Calc cel 6 2 2 3 2 2 3" xfId="36866"/>
    <cellStyle name="Calc cel 6 2 2 3 2 3" xfId="24897"/>
    <cellStyle name="Calc cel 6 2 2 3 2 4" xfId="29938"/>
    <cellStyle name="Calc cel 6 2 2 3 2 5" xfId="44304"/>
    <cellStyle name="Calc cel 6 2 2 3 3" xfId="7249"/>
    <cellStyle name="Calc cel 6 2 2 3 3 2" xfId="13536"/>
    <cellStyle name="Calc cel 6 2 2 3 3 2 2" xfId="31863"/>
    <cellStyle name="Calc cel 6 2 2 3 3 2 3" xfId="36588"/>
    <cellStyle name="Calc cel 6 2 2 3 3 3" xfId="26701"/>
    <cellStyle name="Calc cel 6 2 2 3 3 4" xfId="28825"/>
    <cellStyle name="Calc cel 6 2 2 3 3 5" xfId="46107"/>
    <cellStyle name="Calc cel 6 2 2 3 4" xfId="9175"/>
    <cellStyle name="Calc cel 6 2 2 3 4 2" xfId="28221"/>
    <cellStyle name="Calc cel 6 2 2 3 4 3" xfId="26816"/>
    <cellStyle name="Calc cel 6 2 2 3 4 4" xfId="47772"/>
    <cellStyle name="Calc cel 6 2 2 3 5" xfId="15199"/>
    <cellStyle name="Calc cel 6 2 2 3 5 2" xfId="33526"/>
    <cellStyle name="Calc cel 6 2 2 3 5 3" xfId="40354"/>
    <cellStyle name="Calc cel 6 2 2 3 5 4" xfId="48527"/>
    <cellStyle name="Calc cel 6 2 2 3 6" xfId="15893"/>
    <cellStyle name="Calc cel 6 2 2 3 6 2" xfId="34220"/>
    <cellStyle name="Calc cel 6 2 2 3 6 3" xfId="41048"/>
    <cellStyle name="Calc cel 6 2 2 3 6 4" xfId="49221"/>
    <cellStyle name="Calc cel 6 2 2 3 7" xfId="16511"/>
    <cellStyle name="Calc cel 6 2 2 3 7 2" xfId="34838"/>
    <cellStyle name="Calc cel 6 2 2 3 7 3" xfId="41666"/>
    <cellStyle name="Calc cel 6 2 2 3 7 4" xfId="49839"/>
    <cellStyle name="Calc cel 6 2 2 3 8" xfId="5158"/>
    <cellStyle name="Calc cel 6 2 2 3 9" xfId="24610"/>
    <cellStyle name="Calc cel 6 2 2 4" xfId="5768"/>
    <cellStyle name="Calc cel 6 2 2 4 2" xfId="12177"/>
    <cellStyle name="Calc cel 6 2 2 4 2 2" xfId="30504"/>
    <cellStyle name="Calc cel 6 2 2 4 2 3" xfId="29655"/>
    <cellStyle name="Calc cel 6 2 2 4 3" xfId="25220"/>
    <cellStyle name="Calc cel 6 2 2 4 4" xfId="29237"/>
    <cellStyle name="Calc cel 6 2 2 4 5" xfId="44627"/>
    <cellStyle name="Calc cel 6 2 2 5" xfId="6646"/>
    <cellStyle name="Calc cel 6 2 2 5 2" xfId="12960"/>
    <cellStyle name="Calc cel 6 2 2 5 2 2" xfId="31287"/>
    <cellStyle name="Calc cel 6 2 2 5 2 3" xfId="29348"/>
    <cellStyle name="Calc cel 6 2 2 5 3" xfId="26098"/>
    <cellStyle name="Calc cel 6 2 2 5 4" xfId="35380"/>
    <cellStyle name="Calc cel 6 2 2 5 5" xfId="45504"/>
    <cellStyle name="Calc cel 6 2 2 6" xfId="8456"/>
    <cellStyle name="Calc cel 6 2 2 6 2" xfId="27570"/>
    <cellStyle name="Calc cel 6 2 2 6 3" xfId="36297"/>
    <cellStyle name="Calc cel 6 2 2 6 4" xfId="47140"/>
    <cellStyle name="Calc cel 6 2 2 7" xfId="14587"/>
    <cellStyle name="Calc cel 6 2 2 7 2" xfId="32914"/>
    <cellStyle name="Calc cel 6 2 2 7 3" xfId="39742"/>
    <cellStyle name="Calc cel 6 2 2 7 4" xfId="47915"/>
    <cellStyle name="Calc cel 6 2 2 8" xfId="15315"/>
    <cellStyle name="Calc cel 6 2 2 8 2" xfId="33642"/>
    <cellStyle name="Calc cel 6 2 2 8 3" xfId="40470"/>
    <cellStyle name="Calc cel 6 2 2 8 4" xfId="48643"/>
    <cellStyle name="Calc cel 6 2 2 9" xfId="15974"/>
    <cellStyle name="Calc cel 6 2 2 9 2" xfId="34301"/>
    <cellStyle name="Calc cel 6 2 2 9 3" xfId="41129"/>
    <cellStyle name="Calc cel 6 2 2 9 4" xfId="49302"/>
    <cellStyle name="Calc cel 6 2 3" xfId="2522"/>
    <cellStyle name="Calc cel 6 2 3 10" xfId="38818"/>
    <cellStyle name="Calc cel 6 2 3 11" xfId="42198"/>
    <cellStyle name="Calc cel 6 2 3 12" xfId="42469"/>
    <cellStyle name="Calc cel 6 2 3 13" xfId="43841"/>
    <cellStyle name="Calc cel 6 2 3 2" xfId="6173"/>
    <cellStyle name="Calc cel 6 2 3 2 2" xfId="12547"/>
    <cellStyle name="Calc cel 6 2 3 2 2 2" xfId="30874"/>
    <cellStyle name="Calc cel 6 2 3 2 2 3" xfId="29362"/>
    <cellStyle name="Calc cel 6 2 3 2 3" xfId="25625"/>
    <cellStyle name="Calc cel 6 2 3 2 4" xfId="35311"/>
    <cellStyle name="Calc cel 6 2 3 2 5" xfId="45032"/>
    <cellStyle name="Calc cel 6 2 3 3" xfId="7073"/>
    <cellStyle name="Calc cel 6 2 3 3 2" xfId="13360"/>
    <cellStyle name="Calc cel 6 2 3 3 2 2" xfId="31687"/>
    <cellStyle name="Calc cel 6 2 3 3 2 3" xfId="28856"/>
    <cellStyle name="Calc cel 6 2 3 3 3" xfId="26525"/>
    <cellStyle name="Calc cel 6 2 3 3 4" xfId="23938"/>
    <cellStyle name="Calc cel 6 2 3 3 5" xfId="45931"/>
    <cellStyle name="Calc cel 6 2 3 4" xfId="8999"/>
    <cellStyle name="Calc cel 6 2 3 4 2" xfId="28045"/>
    <cellStyle name="Calc cel 6 2 3 4 3" xfId="35223"/>
    <cellStyle name="Calc cel 6 2 3 4 4" xfId="47596"/>
    <cellStyle name="Calc cel 6 2 3 5" xfId="15023"/>
    <cellStyle name="Calc cel 6 2 3 5 2" xfId="33350"/>
    <cellStyle name="Calc cel 6 2 3 5 3" xfId="40178"/>
    <cellStyle name="Calc cel 6 2 3 5 4" xfId="48351"/>
    <cellStyle name="Calc cel 6 2 3 6" xfId="15717"/>
    <cellStyle name="Calc cel 6 2 3 6 2" xfId="34044"/>
    <cellStyle name="Calc cel 6 2 3 6 3" xfId="40872"/>
    <cellStyle name="Calc cel 6 2 3 6 4" xfId="49045"/>
    <cellStyle name="Calc cel 6 2 3 7" xfId="16335"/>
    <cellStyle name="Calc cel 6 2 3 7 2" xfId="34662"/>
    <cellStyle name="Calc cel 6 2 3 7 3" xfId="41490"/>
    <cellStyle name="Calc cel 6 2 3 7 4" xfId="49663"/>
    <cellStyle name="Calc cel 6 2 3 8" xfId="4982"/>
    <cellStyle name="Calc cel 6 2 3 9" xfId="24434"/>
    <cellStyle name="Calc cel 6 2 4" xfId="2381"/>
    <cellStyle name="Calc cel 6 2 4 10" xfId="28322"/>
    <cellStyle name="Calc cel 6 2 4 11" xfId="34931"/>
    <cellStyle name="Calc cel 6 2 4 12" xfId="42365"/>
    <cellStyle name="Calc cel 6 2 4 13" xfId="43700"/>
    <cellStyle name="Calc cel 6 2 4 2" xfId="6091"/>
    <cellStyle name="Calc cel 6 2 4 2 2" xfId="12472"/>
    <cellStyle name="Calc cel 6 2 4 2 2 2" xfId="30799"/>
    <cellStyle name="Calc cel 6 2 4 2 2 3" xfId="2824"/>
    <cellStyle name="Calc cel 6 2 4 2 3" xfId="25543"/>
    <cellStyle name="Calc cel 6 2 4 2 4" xfId="36006"/>
    <cellStyle name="Calc cel 6 2 4 2 5" xfId="44950"/>
    <cellStyle name="Calc cel 6 2 4 3" xfId="6932"/>
    <cellStyle name="Calc cel 6 2 4 3 2" xfId="13219"/>
    <cellStyle name="Calc cel 6 2 4 3 2 2" xfId="31546"/>
    <cellStyle name="Calc cel 6 2 4 3 2 3" xfId="36447"/>
    <cellStyle name="Calc cel 6 2 4 3 3" xfId="26384"/>
    <cellStyle name="Calc cel 6 2 4 3 4" xfId="23855"/>
    <cellStyle name="Calc cel 6 2 4 3 5" xfId="45790"/>
    <cellStyle name="Calc cel 6 2 4 4" xfId="8858"/>
    <cellStyle name="Calc cel 6 2 4 4 2" xfId="27904"/>
    <cellStyle name="Calc cel 6 2 4 4 3" xfId="37425"/>
    <cellStyle name="Calc cel 6 2 4 4 4" xfId="47455"/>
    <cellStyle name="Calc cel 6 2 4 5" xfId="14882"/>
    <cellStyle name="Calc cel 6 2 4 5 2" xfId="33209"/>
    <cellStyle name="Calc cel 6 2 4 5 3" xfId="40037"/>
    <cellStyle name="Calc cel 6 2 4 5 4" xfId="48210"/>
    <cellStyle name="Calc cel 6 2 4 6" xfId="15576"/>
    <cellStyle name="Calc cel 6 2 4 6 2" xfId="33903"/>
    <cellStyle name="Calc cel 6 2 4 6 3" xfId="40731"/>
    <cellStyle name="Calc cel 6 2 4 6 4" xfId="48904"/>
    <cellStyle name="Calc cel 6 2 4 7" xfId="16194"/>
    <cellStyle name="Calc cel 6 2 4 7 2" xfId="34521"/>
    <cellStyle name="Calc cel 6 2 4 7 3" xfId="41349"/>
    <cellStyle name="Calc cel 6 2 4 7 4" xfId="49522"/>
    <cellStyle name="Calc cel 6 2 4 8" xfId="4841"/>
    <cellStyle name="Calc cel 6 2 4 9" xfId="24293"/>
    <cellStyle name="Calc cel 6 2 5" xfId="3436"/>
    <cellStyle name="Calc cel 6 2 5 2" xfId="10472"/>
    <cellStyle name="Calc cel 6 2 5 2 2" xfId="29166"/>
    <cellStyle name="Calc cel 6 2 5 2 3" xfId="27405"/>
    <cellStyle name="Calc cel 6 2 5 3" xfId="3080"/>
    <cellStyle name="Calc cel 6 2 5 4" xfId="35526"/>
    <cellStyle name="Calc cel 6 2 5 5" xfId="43282"/>
    <cellStyle name="Calc cel 6 2 6" xfId="6438"/>
    <cellStyle name="Calc cel 6 2 6 2" xfId="12788"/>
    <cellStyle name="Calc cel 6 2 6 2 2" xfId="31115"/>
    <cellStyle name="Calc cel 6 2 6 2 3" xfId="3113"/>
    <cellStyle name="Calc cel 6 2 6 3" xfId="25890"/>
    <cellStyle name="Calc cel 6 2 6 4" xfId="27697"/>
    <cellStyle name="Calc cel 6 2 6 5" xfId="45297"/>
    <cellStyle name="Calc cel 6 2 7" xfId="3257"/>
    <cellStyle name="Calc cel 6 2 7 2" xfId="10302"/>
    <cellStyle name="Calc cel 6 2 7 2 2" xfId="29020"/>
    <cellStyle name="Calc cel 6 2 7 2 3" xfId="38133"/>
    <cellStyle name="Calc cel 6 2 7 3" xfId="3873"/>
    <cellStyle name="Calc cel 6 2 7 4" xfId="26936"/>
    <cellStyle name="Calc cel 6 2 7 5" xfId="43158"/>
    <cellStyle name="Calc cel 6 2 8" xfId="5533"/>
    <cellStyle name="Calc cel 6 2 8 2" xfId="24985"/>
    <cellStyle name="Calc cel 6 2 8 3" xfId="37442"/>
    <cellStyle name="Calc cel 6 2 8 4" xfId="44392"/>
    <cellStyle name="Calc cel 6 2 9" xfId="13688"/>
    <cellStyle name="Calc cel 6 2 9 2" xfId="32015"/>
    <cellStyle name="Calc cel 6 2 9 3" xfId="28358"/>
    <cellStyle name="Calc cel 6 2 9 4" xfId="46328"/>
    <cellStyle name="Calc cel 6 20" xfId="42802"/>
    <cellStyle name="Calc cel 6 3" xfId="1313"/>
    <cellStyle name="Calc cel 6 3 10" xfId="14263"/>
    <cellStyle name="Calc cel 6 3 10 2" xfId="32590"/>
    <cellStyle name="Calc cel 6 3 10 3" xfId="35639"/>
    <cellStyle name="Calc cel 6 3 10 4" xfId="46994"/>
    <cellStyle name="Calc cel 6 3 11" xfId="14222"/>
    <cellStyle name="Calc cel 6 3 11 2" xfId="32549"/>
    <cellStyle name="Calc cel 6 3 11 3" xfId="39360"/>
    <cellStyle name="Calc cel 6 3 11 4" xfId="46953"/>
    <cellStyle name="Calc cel 6 3 12" xfId="3917"/>
    <cellStyle name="Calc cel 6 3 13" xfId="4225"/>
    <cellStyle name="Calc cel 6 3 14" xfId="23830"/>
    <cellStyle name="Calc cel 6 3 15" xfId="23686"/>
    <cellStyle name="Calc cel 6 3 16" xfId="42135"/>
    <cellStyle name="Calc cel 6 3 17" xfId="42986"/>
    <cellStyle name="Calc cel 6 3 2" xfId="2640"/>
    <cellStyle name="Calc cel 6 3 2 10" xfId="38935"/>
    <cellStyle name="Calc cel 6 3 2 11" xfId="35359"/>
    <cellStyle name="Calc cel 6 3 2 12" xfId="35705"/>
    <cellStyle name="Calc cel 6 3 2 13" xfId="43959"/>
    <cellStyle name="Calc cel 6 3 2 2" xfId="5712"/>
    <cellStyle name="Calc cel 6 3 2 2 2" xfId="12130"/>
    <cellStyle name="Calc cel 6 3 2 2 2 2" xfId="30457"/>
    <cellStyle name="Calc cel 6 3 2 2 2 3" xfId="38668"/>
    <cellStyle name="Calc cel 6 3 2 2 3" xfId="25164"/>
    <cellStyle name="Calc cel 6 3 2 2 4" xfId="29404"/>
    <cellStyle name="Calc cel 6 3 2 2 5" xfId="44571"/>
    <cellStyle name="Calc cel 6 3 2 3" xfId="7191"/>
    <cellStyle name="Calc cel 6 3 2 3 2" xfId="13478"/>
    <cellStyle name="Calc cel 6 3 2 3 2 2" xfId="31805"/>
    <cellStyle name="Calc cel 6 3 2 3 2 3" xfId="36609"/>
    <cellStyle name="Calc cel 6 3 2 3 3" xfId="26643"/>
    <cellStyle name="Calc cel 6 3 2 3 4" xfId="23810"/>
    <cellStyle name="Calc cel 6 3 2 3 5" xfId="46049"/>
    <cellStyle name="Calc cel 6 3 2 4" xfId="9117"/>
    <cellStyle name="Calc cel 6 3 2 4 2" xfId="28163"/>
    <cellStyle name="Calc cel 6 3 2 4 3" xfId="35177"/>
    <cellStyle name="Calc cel 6 3 2 4 4" xfId="47714"/>
    <cellStyle name="Calc cel 6 3 2 5" xfId="15141"/>
    <cellStyle name="Calc cel 6 3 2 5 2" xfId="33468"/>
    <cellStyle name="Calc cel 6 3 2 5 3" xfId="40296"/>
    <cellStyle name="Calc cel 6 3 2 5 4" xfId="48469"/>
    <cellStyle name="Calc cel 6 3 2 6" xfId="15835"/>
    <cellStyle name="Calc cel 6 3 2 6 2" xfId="34162"/>
    <cellStyle name="Calc cel 6 3 2 6 3" xfId="40990"/>
    <cellStyle name="Calc cel 6 3 2 6 4" xfId="49163"/>
    <cellStyle name="Calc cel 6 3 2 7" xfId="16453"/>
    <cellStyle name="Calc cel 6 3 2 7 2" xfId="34780"/>
    <cellStyle name="Calc cel 6 3 2 7 3" xfId="41608"/>
    <cellStyle name="Calc cel 6 3 2 7 4" xfId="49781"/>
    <cellStyle name="Calc cel 6 3 2 8" xfId="5100"/>
    <cellStyle name="Calc cel 6 3 2 9" xfId="24552"/>
    <cellStyle name="Calc cel 6 3 3" xfId="2548"/>
    <cellStyle name="Calc cel 6 3 3 10" xfId="28547"/>
    <cellStyle name="Calc cel 6 3 3 11" xfId="41721"/>
    <cellStyle name="Calc cel 6 3 3 12" xfId="42426"/>
    <cellStyle name="Calc cel 6 3 3 13" xfId="43867"/>
    <cellStyle name="Calc cel 6 3 3 2" xfId="5699"/>
    <cellStyle name="Calc cel 6 3 3 2 2" xfId="12117"/>
    <cellStyle name="Calc cel 6 3 3 2 2 2" xfId="30444"/>
    <cellStyle name="Calc cel 6 3 3 2 2 3" xfId="29678"/>
    <cellStyle name="Calc cel 6 3 3 2 3" xfId="25151"/>
    <cellStyle name="Calc cel 6 3 3 2 4" xfId="28356"/>
    <cellStyle name="Calc cel 6 3 3 2 5" xfId="44558"/>
    <cellStyle name="Calc cel 6 3 3 3" xfId="7099"/>
    <cellStyle name="Calc cel 6 3 3 3 2" xfId="13386"/>
    <cellStyle name="Calc cel 6 3 3 3 2 2" xfId="31713"/>
    <cellStyle name="Calc cel 6 3 3 3 2 3" xfId="28758"/>
    <cellStyle name="Calc cel 6 3 3 3 3" xfId="26551"/>
    <cellStyle name="Calc cel 6 3 3 3 4" xfId="27696"/>
    <cellStyle name="Calc cel 6 3 3 3 5" xfId="45957"/>
    <cellStyle name="Calc cel 6 3 3 4" xfId="9025"/>
    <cellStyle name="Calc cel 6 3 3 4 2" xfId="28071"/>
    <cellStyle name="Calc cel 6 3 3 4 3" xfId="29233"/>
    <cellStyle name="Calc cel 6 3 3 4 4" xfId="47622"/>
    <cellStyle name="Calc cel 6 3 3 5" xfId="15049"/>
    <cellStyle name="Calc cel 6 3 3 5 2" xfId="33376"/>
    <cellStyle name="Calc cel 6 3 3 5 3" xfId="40204"/>
    <cellStyle name="Calc cel 6 3 3 5 4" xfId="48377"/>
    <cellStyle name="Calc cel 6 3 3 6" xfId="15743"/>
    <cellStyle name="Calc cel 6 3 3 6 2" xfId="34070"/>
    <cellStyle name="Calc cel 6 3 3 6 3" xfId="40898"/>
    <cellStyle name="Calc cel 6 3 3 6 4" xfId="49071"/>
    <cellStyle name="Calc cel 6 3 3 7" xfId="16361"/>
    <cellStyle name="Calc cel 6 3 3 7 2" xfId="34688"/>
    <cellStyle name="Calc cel 6 3 3 7 3" xfId="41516"/>
    <cellStyle name="Calc cel 6 3 3 7 4" xfId="49689"/>
    <cellStyle name="Calc cel 6 3 3 8" xfId="5008"/>
    <cellStyle name="Calc cel 6 3 3 9" xfId="24460"/>
    <cellStyle name="Calc cel 6 3 4" xfId="6212"/>
    <cellStyle name="Calc cel 6 3 4 2" xfId="12585"/>
    <cellStyle name="Calc cel 6 3 4 2 2" xfId="30912"/>
    <cellStyle name="Calc cel 6 3 4 2 3" xfId="37226"/>
    <cellStyle name="Calc cel 6 3 4 3" xfId="25664"/>
    <cellStyle name="Calc cel 6 3 4 4" xfId="36674"/>
    <cellStyle name="Calc cel 6 3 4 5" xfId="45071"/>
    <cellStyle name="Calc cel 6 3 5" xfId="6237"/>
    <cellStyle name="Calc cel 6 3 5 2" xfId="12607"/>
    <cellStyle name="Calc cel 6 3 5 2 2" xfId="30934"/>
    <cellStyle name="Calc cel 6 3 5 2 3" xfId="38824"/>
    <cellStyle name="Calc cel 6 3 5 3" xfId="25689"/>
    <cellStyle name="Calc cel 6 3 5 4" xfId="36051"/>
    <cellStyle name="Calc cel 6 3 5 5" xfId="45096"/>
    <cellStyle name="Calc cel 6 3 6" xfId="3334"/>
    <cellStyle name="Calc cel 6 3 6 2" xfId="10373"/>
    <cellStyle name="Calc cel 6 3 6 2 2" xfId="29091"/>
    <cellStyle name="Calc cel 6 3 6 2 3" xfId="38452"/>
    <cellStyle name="Calc cel 6 3 6 3" xfId="3095"/>
    <cellStyle name="Calc cel 6 3 6 4" xfId="2875"/>
    <cellStyle name="Calc cel 6 3 6 5" xfId="43235"/>
    <cellStyle name="Calc cel 6 3 7" xfId="6475"/>
    <cellStyle name="Calc cel 6 3 7 2" xfId="25927"/>
    <cellStyle name="Calc cel 6 3 7 3" xfId="28718"/>
    <cellStyle name="Calc cel 6 3 7 4" xfId="45334"/>
    <cellStyle name="Calc cel 6 3 8" xfId="13986"/>
    <cellStyle name="Calc cel 6 3 8 2" xfId="32313"/>
    <cellStyle name="Calc cel 6 3 8 3" xfId="39337"/>
    <cellStyle name="Calc cel 6 3 8 4" xfId="46717"/>
    <cellStyle name="Calc cel 6 3 9" xfId="14108"/>
    <cellStyle name="Calc cel 6 3 9 2" xfId="32435"/>
    <cellStyle name="Calc cel 6 3 9 3" xfId="23575"/>
    <cellStyle name="Calc cel 6 3 9 4" xfId="46839"/>
    <cellStyle name="Calc cel 6 4" xfId="1742"/>
    <cellStyle name="Calc cel 6 4 10" xfId="14671"/>
    <cellStyle name="Calc cel 6 4 10 2" xfId="32998"/>
    <cellStyle name="Calc cel 6 4 10 3" xfId="39826"/>
    <cellStyle name="Calc cel 6 4 10 4" xfId="47999"/>
    <cellStyle name="Calc cel 6 4 11" xfId="15379"/>
    <cellStyle name="Calc cel 6 4 11 2" xfId="33706"/>
    <cellStyle name="Calc cel 6 4 11 3" xfId="40534"/>
    <cellStyle name="Calc cel 6 4 11 4" xfId="48707"/>
    <cellStyle name="Calc cel 6 4 12" xfId="4268"/>
    <cellStyle name="Calc cel 6 4 13" xfId="23779"/>
    <cellStyle name="Calc cel 6 4 14" xfId="39020"/>
    <cellStyle name="Calc cel 6 4 15" xfId="2751"/>
    <cellStyle name="Calc cel 6 4 16" xfId="42070"/>
    <cellStyle name="Calc cel 6 4 17" xfId="42867"/>
    <cellStyle name="Calc cel 6 4 2" xfId="2348"/>
    <cellStyle name="Calc cel 6 4 2 10" xfId="27536"/>
    <cellStyle name="Calc cel 6 4 2 11" xfId="36054"/>
    <cellStyle name="Calc cel 6 4 2 12" xfId="41952"/>
    <cellStyle name="Calc cel 6 4 2 13" xfId="43667"/>
    <cellStyle name="Calc cel 6 4 2 2" xfId="5557"/>
    <cellStyle name="Calc cel 6 4 2 2 2" xfId="11987"/>
    <cellStyle name="Calc cel 6 4 2 2 2 2" xfId="30314"/>
    <cellStyle name="Calc cel 6 4 2 2 2 3" xfId="39083"/>
    <cellStyle name="Calc cel 6 4 2 2 3" xfId="25009"/>
    <cellStyle name="Calc cel 6 4 2 2 4" xfId="36823"/>
    <cellStyle name="Calc cel 6 4 2 2 5" xfId="44416"/>
    <cellStyle name="Calc cel 6 4 2 3" xfId="6899"/>
    <cellStyle name="Calc cel 6 4 2 3 2" xfId="13186"/>
    <cellStyle name="Calc cel 6 4 2 3 2 2" xfId="31513"/>
    <cellStyle name="Calc cel 6 4 2 3 2 3" xfId="38894"/>
    <cellStyle name="Calc cel 6 4 2 3 3" xfId="26351"/>
    <cellStyle name="Calc cel 6 4 2 3 4" xfId="37576"/>
    <cellStyle name="Calc cel 6 4 2 3 5" xfId="45757"/>
    <cellStyle name="Calc cel 6 4 2 4" xfId="8825"/>
    <cellStyle name="Calc cel 6 4 2 4 2" xfId="27871"/>
    <cellStyle name="Calc cel 6 4 2 4 3" xfId="24025"/>
    <cellStyle name="Calc cel 6 4 2 4 4" xfId="47422"/>
    <cellStyle name="Calc cel 6 4 2 5" xfId="14849"/>
    <cellStyle name="Calc cel 6 4 2 5 2" xfId="33176"/>
    <cellStyle name="Calc cel 6 4 2 5 3" xfId="40004"/>
    <cellStyle name="Calc cel 6 4 2 5 4" xfId="48177"/>
    <cellStyle name="Calc cel 6 4 2 6" xfId="15543"/>
    <cellStyle name="Calc cel 6 4 2 6 2" xfId="33870"/>
    <cellStyle name="Calc cel 6 4 2 6 3" xfId="40698"/>
    <cellStyle name="Calc cel 6 4 2 6 4" xfId="48871"/>
    <cellStyle name="Calc cel 6 4 2 7" xfId="16161"/>
    <cellStyle name="Calc cel 6 4 2 7 2" xfId="34488"/>
    <cellStyle name="Calc cel 6 4 2 7 3" xfId="41316"/>
    <cellStyle name="Calc cel 6 4 2 7 4" xfId="49489"/>
    <cellStyle name="Calc cel 6 4 2 8" xfId="4808"/>
    <cellStyle name="Calc cel 6 4 2 9" xfId="24260"/>
    <cellStyle name="Calc cel 6 4 3" xfId="2307"/>
    <cellStyle name="Calc cel 6 4 3 10" xfId="29551"/>
    <cellStyle name="Calc cel 6 4 3 11" xfId="41899"/>
    <cellStyle name="Calc cel 6 4 3 12" xfId="28677"/>
    <cellStyle name="Calc cel 6 4 3 13" xfId="43626"/>
    <cellStyle name="Calc cel 6 4 3 2" xfId="5980"/>
    <cellStyle name="Calc cel 6 4 3 2 2" xfId="12374"/>
    <cellStyle name="Calc cel 6 4 3 2 2 2" xfId="30701"/>
    <cellStyle name="Calc cel 6 4 3 2 2 3" xfId="3794"/>
    <cellStyle name="Calc cel 6 4 3 2 3" xfId="25432"/>
    <cellStyle name="Calc cel 6 4 3 2 4" xfId="3929"/>
    <cellStyle name="Calc cel 6 4 3 2 5" xfId="44839"/>
    <cellStyle name="Calc cel 6 4 3 3" xfId="6858"/>
    <cellStyle name="Calc cel 6 4 3 3 2" xfId="13145"/>
    <cellStyle name="Calc cel 6 4 3 3 2 2" xfId="31472"/>
    <cellStyle name="Calc cel 6 4 3 3 2 3" xfId="36987"/>
    <cellStyle name="Calc cel 6 4 3 3 3" xfId="26310"/>
    <cellStyle name="Calc cel 6 4 3 3 4" xfId="35719"/>
    <cellStyle name="Calc cel 6 4 3 3 5" xfId="45716"/>
    <cellStyle name="Calc cel 6 4 3 4" xfId="8784"/>
    <cellStyle name="Calc cel 6 4 3 4 2" xfId="27830"/>
    <cellStyle name="Calc cel 6 4 3 4 3" xfId="36672"/>
    <cellStyle name="Calc cel 6 4 3 4 4" xfId="47381"/>
    <cellStyle name="Calc cel 6 4 3 5" xfId="14808"/>
    <cellStyle name="Calc cel 6 4 3 5 2" xfId="33135"/>
    <cellStyle name="Calc cel 6 4 3 5 3" xfId="39963"/>
    <cellStyle name="Calc cel 6 4 3 5 4" xfId="48136"/>
    <cellStyle name="Calc cel 6 4 3 6" xfId="15502"/>
    <cellStyle name="Calc cel 6 4 3 6 2" xfId="33829"/>
    <cellStyle name="Calc cel 6 4 3 6 3" xfId="40657"/>
    <cellStyle name="Calc cel 6 4 3 6 4" xfId="48830"/>
    <cellStyle name="Calc cel 6 4 3 7" xfId="16120"/>
    <cellStyle name="Calc cel 6 4 3 7 2" xfId="34447"/>
    <cellStyle name="Calc cel 6 4 3 7 3" xfId="41275"/>
    <cellStyle name="Calc cel 6 4 3 7 4" xfId="49448"/>
    <cellStyle name="Calc cel 6 4 3 8" xfId="4767"/>
    <cellStyle name="Calc cel 6 4 3 9" xfId="24219"/>
    <cellStyle name="Calc cel 6 4 4" xfId="6242"/>
    <cellStyle name="Calc cel 6 4 4 2" xfId="12612"/>
    <cellStyle name="Calc cel 6 4 4 2 2" xfId="30939"/>
    <cellStyle name="Calc cel 6 4 4 2 3" xfId="37436"/>
    <cellStyle name="Calc cel 6 4 4 3" xfId="25694"/>
    <cellStyle name="Calc cel 6 4 4 4" xfId="36821"/>
    <cellStyle name="Calc cel 6 4 4 5" xfId="45101"/>
    <cellStyle name="Calc cel 6 4 5" xfId="5196"/>
    <cellStyle name="Calc cel 6 4 5 2" xfId="11649"/>
    <cellStyle name="Calc cel 6 4 5 2 2" xfId="29976"/>
    <cellStyle name="Calc cel 6 4 5 2 3" xfId="27443"/>
    <cellStyle name="Calc cel 6 4 5 3" xfId="24648"/>
    <cellStyle name="Calc cel 6 4 5 4" xfId="37242"/>
    <cellStyle name="Calc cel 6 4 5 5" xfId="44055"/>
    <cellStyle name="Calc cel 6 4 6" xfId="6615"/>
    <cellStyle name="Calc cel 6 4 6 2" xfId="12934"/>
    <cellStyle name="Calc cel 6 4 6 2 2" xfId="31261"/>
    <cellStyle name="Calc cel 6 4 6 2 3" xfId="23653"/>
    <cellStyle name="Calc cel 6 4 6 3" xfId="26067"/>
    <cellStyle name="Calc cel 6 4 6 4" xfId="4526"/>
    <cellStyle name="Calc cel 6 4 6 5" xfId="45473"/>
    <cellStyle name="Calc cel 6 4 7" xfId="6441"/>
    <cellStyle name="Calc cel 6 4 7 2" xfId="25893"/>
    <cellStyle name="Calc cel 6 4 7 3" xfId="35752"/>
    <cellStyle name="Calc cel 6 4 7 4" xfId="45300"/>
    <cellStyle name="Calc cel 6 4 8" xfId="14249"/>
    <cellStyle name="Calc cel 6 4 8 2" xfId="32576"/>
    <cellStyle name="Calc cel 6 4 8 3" xfId="35651"/>
    <cellStyle name="Calc cel 6 4 8 4" xfId="46980"/>
    <cellStyle name="Calc cel 6 4 9" xfId="14445"/>
    <cellStyle name="Calc cel 6 4 9 2" xfId="32772"/>
    <cellStyle name="Calc cel 6 4 9 3" xfId="39600"/>
    <cellStyle name="Calc cel 6 4 9 4" xfId="47236"/>
    <cellStyle name="Calc cel 6 5" xfId="960"/>
    <cellStyle name="Calc cel 6 5 10" xfId="26859"/>
    <cellStyle name="Calc cel 6 5 11" xfId="42081"/>
    <cellStyle name="Calc cel 6 5 12" xfId="26894"/>
    <cellStyle name="Calc cel 6 5 13" xfId="43341"/>
    <cellStyle name="Calc cel 6 5 2" xfId="3315"/>
    <cellStyle name="Calc cel 6 5 2 2" xfId="10355"/>
    <cellStyle name="Calc cel 6 5 2 2 2" xfId="29073"/>
    <cellStyle name="Calc cel 6 5 2 2 3" xfId="35823"/>
    <cellStyle name="Calc cel 6 5 2 3" xfId="2947"/>
    <cellStyle name="Calc cel 6 5 2 4" xfId="4167"/>
    <cellStyle name="Calc cel 6 5 2 5" xfId="43216"/>
    <cellStyle name="Calc cel 6 5 3" xfId="5238"/>
    <cellStyle name="Calc cel 6 5 3 2" xfId="11690"/>
    <cellStyle name="Calc cel 6 5 3 2 2" xfId="30017"/>
    <cellStyle name="Calc cel 6 5 3 2 3" xfId="29795"/>
    <cellStyle name="Calc cel 6 5 3 3" xfId="24690"/>
    <cellStyle name="Calc cel 6 5 3 4" xfId="38335"/>
    <cellStyle name="Calc cel 6 5 3 5" xfId="44097"/>
    <cellStyle name="Calc cel 6 5 4" xfId="7588"/>
    <cellStyle name="Calc cel 6 5 4 2" xfId="26971"/>
    <cellStyle name="Calc cel 6 5 4 3" xfId="37053"/>
    <cellStyle name="Calc cel 6 5 4 4" xfId="46468"/>
    <cellStyle name="Calc cel 6 5 5" xfId="13847"/>
    <cellStyle name="Calc cel 6 5 5 2" xfId="32174"/>
    <cellStyle name="Calc cel 6 5 5 3" xfId="36068"/>
    <cellStyle name="Calc cel 6 5 5 4" xfId="46567"/>
    <cellStyle name="Calc cel 6 5 6" xfId="14431"/>
    <cellStyle name="Calc cel 6 5 6 2" xfId="32758"/>
    <cellStyle name="Calc cel 6 5 6 3" xfId="39586"/>
    <cellStyle name="Calc cel 6 5 6 4" xfId="47222"/>
    <cellStyle name="Calc cel 6 5 7" xfId="14661"/>
    <cellStyle name="Calc cel 6 5 7 2" xfId="32988"/>
    <cellStyle name="Calc cel 6 5 7 3" xfId="39816"/>
    <cellStyle name="Calc cel 6 5 7 4" xfId="47989"/>
    <cellStyle name="Calc cel 6 5 8" xfId="3625"/>
    <cellStyle name="Calc cel 6 5 9" xfId="3112"/>
    <cellStyle name="Calc cel 6 6" xfId="2561"/>
    <cellStyle name="Calc cel 6 6 10" xfId="27625"/>
    <cellStyle name="Calc cel 6 6 11" xfId="42636"/>
    <cellStyle name="Calc cel 6 6 12" xfId="41927"/>
    <cellStyle name="Calc cel 6 6 13" xfId="43880"/>
    <cellStyle name="Calc cel 6 6 2" xfId="5267"/>
    <cellStyle name="Calc cel 6 6 2 2" xfId="11716"/>
    <cellStyle name="Calc cel 6 6 2 2 2" xfId="30043"/>
    <cellStyle name="Calc cel 6 6 2 2 3" xfId="37297"/>
    <cellStyle name="Calc cel 6 6 2 3" xfId="24719"/>
    <cellStyle name="Calc cel 6 6 2 4" xfId="29356"/>
    <cellStyle name="Calc cel 6 6 2 5" xfId="44126"/>
    <cellStyle name="Calc cel 6 6 3" xfId="7112"/>
    <cellStyle name="Calc cel 6 6 3 2" xfId="13399"/>
    <cellStyle name="Calc cel 6 6 3 2 2" xfId="31726"/>
    <cellStyle name="Calc cel 6 6 3 2 3" xfId="36901"/>
    <cellStyle name="Calc cel 6 6 3 3" xfId="26564"/>
    <cellStyle name="Calc cel 6 6 3 4" xfId="35849"/>
    <cellStyle name="Calc cel 6 6 3 5" xfId="45970"/>
    <cellStyle name="Calc cel 6 6 4" xfId="9038"/>
    <cellStyle name="Calc cel 6 6 4 2" xfId="28084"/>
    <cellStyle name="Calc cel 6 6 4 3" xfId="39299"/>
    <cellStyle name="Calc cel 6 6 4 4" xfId="47635"/>
    <cellStyle name="Calc cel 6 6 5" xfId="15062"/>
    <cellStyle name="Calc cel 6 6 5 2" xfId="33389"/>
    <cellStyle name="Calc cel 6 6 5 3" xfId="40217"/>
    <cellStyle name="Calc cel 6 6 5 4" xfId="48390"/>
    <cellStyle name="Calc cel 6 6 6" xfId="15756"/>
    <cellStyle name="Calc cel 6 6 6 2" xfId="34083"/>
    <cellStyle name="Calc cel 6 6 6 3" xfId="40911"/>
    <cellStyle name="Calc cel 6 6 6 4" xfId="49084"/>
    <cellStyle name="Calc cel 6 6 7" xfId="16374"/>
    <cellStyle name="Calc cel 6 6 7 2" xfId="34701"/>
    <cellStyle name="Calc cel 6 6 7 3" xfId="41529"/>
    <cellStyle name="Calc cel 6 6 7 4" xfId="49702"/>
    <cellStyle name="Calc cel 6 6 8" xfId="5021"/>
    <cellStyle name="Calc cel 6 6 9" xfId="24473"/>
    <cellStyle name="Calc cel 6 7" xfId="6279"/>
    <cellStyle name="Calc cel 6 7 2" xfId="12645"/>
    <cellStyle name="Calc cel 6 7 2 2" xfId="30972"/>
    <cellStyle name="Calc cel 6 7 2 3" xfId="35548"/>
    <cellStyle name="Calc cel 6 7 3" xfId="25731"/>
    <cellStyle name="Calc cel 6 7 4" xfId="29281"/>
    <cellStyle name="Calc cel 6 7 5" xfId="45138"/>
    <cellStyle name="Calc cel 6 8" xfId="6455"/>
    <cellStyle name="Calc cel 6 8 2" xfId="12800"/>
    <cellStyle name="Calc cel 6 8 2 2" xfId="31127"/>
    <cellStyle name="Calc cel 6 8 2 3" xfId="39317"/>
    <cellStyle name="Calc cel 6 8 3" xfId="25907"/>
    <cellStyle name="Calc cel 6 8 4" xfId="35996"/>
    <cellStyle name="Calc cel 6 8 5" xfId="45314"/>
    <cellStyle name="Calc cel 6 9" xfId="6080"/>
    <cellStyle name="Calc cel 6 9 2" xfId="12461"/>
    <cellStyle name="Calc cel 6 9 2 2" xfId="30788"/>
    <cellStyle name="Calc cel 6 9 2 3" xfId="27264"/>
    <cellStyle name="Calc cel 6 9 3" xfId="25532"/>
    <cellStyle name="Calc cel 6 9 4" xfId="28343"/>
    <cellStyle name="Calc cel 6 9 5" xfId="44939"/>
    <cellStyle name="Calc cel 7" xfId="594"/>
    <cellStyle name="Calc cel 7 10" xfId="6265"/>
    <cellStyle name="Calc cel 7 10 2" xfId="25717"/>
    <cellStyle name="Calc cel 7 10 3" xfId="38494"/>
    <cellStyle name="Calc cel 7 10 4" xfId="45124"/>
    <cellStyle name="Calc cel 7 11" xfId="13734"/>
    <cellStyle name="Calc cel 7 11 2" xfId="32061"/>
    <cellStyle name="Calc cel 7 11 3" xfId="29543"/>
    <cellStyle name="Calc cel 7 11 4" xfId="46374"/>
    <cellStyle name="Calc cel 7 12" xfId="14443"/>
    <cellStyle name="Calc cel 7 12 2" xfId="32770"/>
    <cellStyle name="Calc cel 7 12 3" xfId="39598"/>
    <cellStyle name="Calc cel 7 12 4" xfId="47234"/>
    <cellStyle name="Calc cel 7 13" xfId="14669"/>
    <cellStyle name="Calc cel 7 13 2" xfId="32996"/>
    <cellStyle name="Calc cel 7 13 3" xfId="39824"/>
    <cellStyle name="Calc cel 7 13 4" xfId="47997"/>
    <cellStyle name="Calc cel 7 14" xfId="15377"/>
    <cellStyle name="Calc cel 7 14 2" xfId="33704"/>
    <cellStyle name="Calc cel 7 14 3" xfId="40532"/>
    <cellStyle name="Calc cel 7 14 4" xfId="48705"/>
    <cellStyle name="Calc cel 7 15" xfId="3055"/>
    <cellStyle name="Calc cel 7 16" xfId="3058"/>
    <cellStyle name="Calc cel 7 17" xfId="28337"/>
    <cellStyle name="Calc cel 7 18" xfId="42523"/>
    <cellStyle name="Calc cel 7 19" xfId="42161"/>
    <cellStyle name="Calc cel 7 2" xfId="1225"/>
    <cellStyle name="Calc cel 7 2 10" xfId="13879"/>
    <cellStyle name="Calc cel 7 2 10 2" xfId="32206"/>
    <cellStyle name="Calc cel 7 2 10 3" xfId="29286"/>
    <cellStyle name="Calc cel 7 2 10 4" xfId="46600"/>
    <cellStyle name="Calc cel 7 2 11" xfId="14195"/>
    <cellStyle name="Calc cel 7 2 11 2" xfId="32522"/>
    <cellStyle name="Calc cel 7 2 11 3" xfId="38447"/>
    <cellStyle name="Calc cel 7 2 11 4" xfId="46926"/>
    <cellStyle name="Calc cel 7 2 12" xfId="13865"/>
    <cellStyle name="Calc cel 7 2 12 2" xfId="32192"/>
    <cellStyle name="Calc cel 7 2 12 3" xfId="35713"/>
    <cellStyle name="Calc cel 7 2 12 4" xfId="46585"/>
    <cellStyle name="Calc cel 7 2 13" xfId="3152"/>
    <cellStyle name="Calc cel 7 2 14" xfId="2810"/>
    <cellStyle name="Calc cel 7 2 15" xfId="39373"/>
    <cellStyle name="Calc cel 7 2 16" xfId="42387"/>
    <cellStyle name="Calc cel 7 2 17" xfId="42129"/>
    <cellStyle name="Calc cel 7 2 18" xfId="42935"/>
    <cellStyle name="Calc cel 7 2 2" xfId="1993"/>
    <cellStyle name="Calc cel 7 2 2 10" xfId="4480"/>
    <cellStyle name="Calc cel 7 2 2 11" xfId="23975"/>
    <cellStyle name="Calc cel 7 2 2 12" xfId="38385"/>
    <cellStyle name="Calc cel 7 2 2 13" xfId="39043"/>
    <cellStyle name="Calc cel 7 2 2 14" xfId="41749"/>
    <cellStyle name="Calc cel 7 2 2 15" xfId="43494"/>
    <cellStyle name="Calc cel 7 2 2 2" xfId="2480"/>
    <cellStyle name="Calc cel 7 2 2 2 10" xfId="28560"/>
    <cellStyle name="Calc cel 7 2 2 2 11" xfId="42769"/>
    <cellStyle name="Calc cel 7 2 2 2 12" xfId="38875"/>
    <cellStyle name="Calc cel 7 2 2 2 13" xfId="43799"/>
    <cellStyle name="Calc cel 7 2 2 2 2" xfId="5949"/>
    <cellStyle name="Calc cel 7 2 2 2 2 2" xfId="12346"/>
    <cellStyle name="Calc cel 7 2 2 2 2 2 2" xfId="30673"/>
    <cellStyle name="Calc cel 7 2 2 2 2 2 3" xfId="26825"/>
    <cellStyle name="Calc cel 7 2 2 2 2 3" xfId="25401"/>
    <cellStyle name="Calc cel 7 2 2 2 2 4" xfId="38805"/>
    <cellStyle name="Calc cel 7 2 2 2 2 5" xfId="44808"/>
    <cellStyle name="Calc cel 7 2 2 2 3" xfId="7031"/>
    <cellStyle name="Calc cel 7 2 2 2 3 2" xfId="13318"/>
    <cellStyle name="Calc cel 7 2 2 2 3 2 2" xfId="31645"/>
    <cellStyle name="Calc cel 7 2 2 2 3 2 3" xfId="28393"/>
    <cellStyle name="Calc cel 7 2 2 2 3 3" xfId="26483"/>
    <cellStyle name="Calc cel 7 2 2 2 3 4" xfId="29564"/>
    <cellStyle name="Calc cel 7 2 2 2 3 5" xfId="45889"/>
    <cellStyle name="Calc cel 7 2 2 2 4" xfId="8957"/>
    <cellStyle name="Calc cel 7 2 2 2 4 2" xfId="28003"/>
    <cellStyle name="Calc cel 7 2 2 2 4 3" xfId="38791"/>
    <cellStyle name="Calc cel 7 2 2 2 4 4" xfId="47554"/>
    <cellStyle name="Calc cel 7 2 2 2 5" xfId="14981"/>
    <cellStyle name="Calc cel 7 2 2 2 5 2" xfId="33308"/>
    <cellStyle name="Calc cel 7 2 2 2 5 3" xfId="40136"/>
    <cellStyle name="Calc cel 7 2 2 2 5 4" xfId="48309"/>
    <cellStyle name="Calc cel 7 2 2 2 6" xfId="15675"/>
    <cellStyle name="Calc cel 7 2 2 2 6 2" xfId="34002"/>
    <cellStyle name="Calc cel 7 2 2 2 6 3" xfId="40830"/>
    <cellStyle name="Calc cel 7 2 2 2 6 4" xfId="49003"/>
    <cellStyle name="Calc cel 7 2 2 2 7" xfId="16293"/>
    <cellStyle name="Calc cel 7 2 2 2 7 2" xfId="34620"/>
    <cellStyle name="Calc cel 7 2 2 2 7 3" xfId="41448"/>
    <cellStyle name="Calc cel 7 2 2 2 7 4" xfId="49621"/>
    <cellStyle name="Calc cel 7 2 2 2 8" xfId="4940"/>
    <cellStyle name="Calc cel 7 2 2 2 9" xfId="24392"/>
    <cellStyle name="Calc cel 7 2 2 3" xfId="2712"/>
    <cellStyle name="Calc cel 7 2 2 3 10" xfId="27526"/>
    <cellStyle name="Calc cel 7 2 2 3 11" xfId="27098"/>
    <cellStyle name="Calc cel 7 2 2 3 12" xfId="28881"/>
    <cellStyle name="Calc cel 7 2 2 3 13" xfId="44031"/>
    <cellStyle name="Calc cel 7 2 2 3 2" xfId="6527"/>
    <cellStyle name="Calc cel 7 2 2 3 2 2" xfId="12863"/>
    <cellStyle name="Calc cel 7 2 2 3 2 2 2" xfId="31190"/>
    <cellStyle name="Calc cel 7 2 2 3 2 2 3" xfId="38527"/>
    <cellStyle name="Calc cel 7 2 2 3 2 3" xfId="25979"/>
    <cellStyle name="Calc cel 7 2 2 3 2 4" xfId="38456"/>
    <cellStyle name="Calc cel 7 2 2 3 2 5" xfId="45385"/>
    <cellStyle name="Calc cel 7 2 2 3 3" xfId="7263"/>
    <cellStyle name="Calc cel 7 2 2 3 3 2" xfId="13550"/>
    <cellStyle name="Calc cel 7 2 2 3 3 2 2" xfId="31877"/>
    <cellStyle name="Calc cel 7 2 2 3 3 2 3" xfId="27046"/>
    <cellStyle name="Calc cel 7 2 2 3 3 3" xfId="26715"/>
    <cellStyle name="Calc cel 7 2 2 3 3 4" xfId="28791"/>
    <cellStyle name="Calc cel 7 2 2 3 3 5" xfId="46121"/>
    <cellStyle name="Calc cel 7 2 2 3 4" xfId="9189"/>
    <cellStyle name="Calc cel 7 2 2 3 4 2" xfId="28235"/>
    <cellStyle name="Calc cel 7 2 2 3 4 3" xfId="3946"/>
    <cellStyle name="Calc cel 7 2 2 3 4 4" xfId="47786"/>
    <cellStyle name="Calc cel 7 2 2 3 5" xfId="15213"/>
    <cellStyle name="Calc cel 7 2 2 3 5 2" xfId="33540"/>
    <cellStyle name="Calc cel 7 2 2 3 5 3" xfId="40368"/>
    <cellStyle name="Calc cel 7 2 2 3 5 4" xfId="48541"/>
    <cellStyle name="Calc cel 7 2 2 3 6" xfId="15907"/>
    <cellStyle name="Calc cel 7 2 2 3 6 2" xfId="34234"/>
    <cellStyle name="Calc cel 7 2 2 3 6 3" xfId="41062"/>
    <cellStyle name="Calc cel 7 2 2 3 6 4" xfId="49235"/>
    <cellStyle name="Calc cel 7 2 2 3 7" xfId="16525"/>
    <cellStyle name="Calc cel 7 2 2 3 7 2" xfId="34852"/>
    <cellStyle name="Calc cel 7 2 2 3 7 3" xfId="41680"/>
    <cellStyle name="Calc cel 7 2 2 3 7 4" xfId="49853"/>
    <cellStyle name="Calc cel 7 2 2 3 8" xfId="5172"/>
    <cellStyle name="Calc cel 7 2 2 3 9" xfId="24624"/>
    <cellStyle name="Calc cel 7 2 2 4" xfId="5415"/>
    <cellStyle name="Calc cel 7 2 2 4 2" xfId="11851"/>
    <cellStyle name="Calc cel 7 2 2 4 2 2" xfId="30178"/>
    <cellStyle name="Calc cel 7 2 2 4 2 3" xfId="36768"/>
    <cellStyle name="Calc cel 7 2 2 4 3" xfId="24867"/>
    <cellStyle name="Calc cel 7 2 2 4 4" xfId="37531"/>
    <cellStyle name="Calc cel 7 2 2 4 5" xfId="44274"/>
    <cellStyle name="Calc cel 7 2 2 5" xfId="6660"/>
    <cellStyle name="Calc cel 7 2 2 5 2" xfId="12974"/>
    <cellStyle name="Calc cel 7 2 2 5 2 2" xfId="31301"/>
    <cellStyle name="Calc cel 7 2 2 5 2 3" xfId="3045"/>
    <cellStyle name="Calc cel 7 2 2 5 3" xfId="26112"/>
    <cellStyle name="Calc cel 7 2 2 5 4" xfId="27292"/>
    <cellStyle name="Calc cel 7 2 2 5 5" xfId="45518"/>
    <cellStyle name="Calc cel 7 2 2 6" xfId="8470"/>
    <cellStyle name="Calc cel 7 2 2 6 2" xfId="27584"/>
    <cellStyle name="Calc cel 7 2 2 6 3" xfId="35297"/>
    <cellStyle name="Calc cel 7 2 2 6 4" xfId="47154"/>
    <cellStyle name="Calc cel 7 2 2 7" xfId="14601"/>
    <cellStyle name="Calc cel 7 2 2 7 2" xfId="32928"/>
    <cellStyle name="Calc cel 7 2 2 7 3" xfId="39756"/>
    <cellStyle name="Calc cel 7 2 2 7 4" xfId="47929"/>
    <cellStyle name="Calc cel 7 2 2 8" xfId="15329"/>
    <cellStyle name="Calc cel 7 2 2 8 2" xfId="33656"/>
    <cellStyle name="Calc cel 7 2 2 8 3" xfId="40484"/>
    <cellStyle name="Calc cel 7 2 2 8 4" xfId="48657"/>
    <cellStyle name="Calc cel 7 2 2 9" xfId="15988"/>
    <cellStyle name="Calc cel 7 2 2 9 2" xfId="34315"/>
    <cellStyle name="Calc cel 7 2 2 9 3" xfId="41143"/>
    <cellStyle name="Calc cel 7 2 2 9 4" xfId="49316"/>
    <cellStyle name="Calc cel 7 2 3" xfId="981"/>
    <cellStyle name="Calc cel 7 2 3 10" xfId="27426"/>
    <cellStyle name="Calc cel 7 2 3 11" xfId="42236"/>
    <cellStyle name="Calc cel 7 2 3 12" xfId="38098"/>
    <cellStyle name="Calc cel 7 2 3 13" xfId="43362"/>
    <cellStyle name="Calc cel 7 2 3 2" xfId="6241"/>
    <cellStyle name="Calc cel 7 2 3 2 2" xfId="12611"/>
    <cellStyle name="Calc cel 7 2 3 2 2 2" xfId="30938"/>
    <cellStyle name="Calc cel 7 2 3 2 2 3" xfId="36283"/>
    <cellStyle name="Calc cel 7 2 3 2 3" xfId="25693"/>
    <cellStyle name="Calc cel 7 2 3 2 4" xfId="35168"/>
    <cellStyle name="Calc cel 7 2 3 2 5" xfId="45100"/>
    <cellStyle name="Calc cel 7 2 3 3" xfId="6224"/>
    <cellStyle name="Calc cel 7 2 3 3 2" xfId="12597"/>
    <cellStyle name="Calc cel 7 2 3 3 2 2" xfId="30924"/>
    <cellStyle name="Calc cel 7 2 3 3 2 3" xfId="28868"/>
    <cellStyle name="Calc cel 7 2 3 3 3" xfId="25676"/>
    <cellStyle name="Calc cel 7 2 3 3 4" xfId="29734"/>
    <cellStyle name="Calc cel 7 2 3 3 5" xfId="45083"/>
    <cellStyle name="Calc cel 7 2 3 4" xfId="7609"/>
    <cellStyle name="Calc cel 7 2 3 4 2" xfId="26992"/>
    <cellStyle name="Calc cel 7 2 3 4 3" xfId="38181"/>
    <cellStyle name="Calc cel 7 2 3 4 4" xfId="46489"/>
    <cellStyle name="Calc cel 7 2 3 5" xfId="14421"/>
    <cellStyle name="Calc cel 7 2 3 5 2" xfId="32748"/>
    <cellStyle name="Calc cel 7 2 3 5 3" xfId="39576"/>
    <cellStyle name="Calc cel 7 2 3 5 4" xfId="47212"/>
    <cellStyle name="Calc cel 7 2 3 6" xfId="14653"/>
    <cellStyle name="Calc cel 7 2 3 6 2" xfId="32980"/>
    <cellStyle name="Calc cel 7 2 3 6 3" xfId="39808"/>
    <cellStyle name="Calc cel 7 2 3 6 4" xfId="47981"/>
    <cellStyle name="Calc cel 7 2 3 7" xfId="15368"/>
    <cellStyle name="Calc cel 7 2 3 7 2" xfId="33695"/>
    <cellStyle name="Calc cel 7 2 3 7 3" xfId="40523"/>
    <cellStyle name="Calc cel 7 2 3 7 4" xfId="48696"/>
    <cellStyle name="Calc cel 7 2 3 8" xfId="3646"/>
    <cellStyle name="Calc cel 7 2 3 9" xfId="4510"/>
    <cellStyle name="Calc cel 7 2 4" xfId="2595"/>
    <cellStyle name="Calc cel 7 2 4 10" xfId="37778"/>
    <cellStyle name="Calc cel 7 2 4 11" xfId="42574"/>
    <cellStyle name="Calc cel 7 2 4 12" xfId="42039"/>
    <cellStyle name="Calc cel 7 2 4 13" xfId="43914"/>
    <cellStyle name="Calc cel 7 2 4 2" xfId="5242"/>
    <cellStyle name="Calc cel 7 2 4 2 2" xfId="11694"/>
    <cellStyle name="Calc cel 7 2 4 2 2 2" xfId="30021"/>
    <cellStyle name="Calc cel 7 2 4 2 2 3" xfId="27498"/>
    <cellStyle name="Calc cel 7 2 4 2 3" xfId="24694"/>
    <cellStyle name="Calc cel 7 2 4 2 4" xfId="36065"/>
    <cellStyle name="Calc cel 7 2 4 2 5" xfId="44101"/>
    <cellStyle name="Calc cel 7 2 4 3" xfId="7146"/>
    <cellStyle name="Calc cel 7 2 4 3 2" xfId="13433"/>
    <cellStyle name="Calc cel 7 2 4 3 2 2" xfId="31760"/>
    <cellStyle name="Calc cel 7 2 4 3 2 3" xfId="3019"/>
    <cellStyle name="Calc cel 7 2 4 3 3" xfId="26598"/>
    <cellStyle name="Calc cel 7 2 4 3 4" xfId="28595"/>
    <cellStyle name="Calc cel 7 2 4 3 5" xfId="46004"/>
    <cellStyle name="Calc cel 7 2 4 4" xfId="9072"/>
    <cellStyle name="Calc cel 7 2 4 4 2" xfId="28118"/>
    <cellStyle name="Calc cel 7 2 4 4 3" xfId="23552"/>
    <cellStyle name="Calc cel 7 2 4 4 4" xfId="47669"/>
    <cellStyle name="Calc cel 7 2 4 5" xfId="15096"/>
    <cellStyle name="Calc cel 7 2 4 5 2" xfId="33423"/>
    <cellStyle name="Calc cel 7 2 4 5 3" xfId="40251"/>
    <cellStyle name="Calc cel 7 2 4 5 4" xfId="48424"/>
    <cellStyle name="Calc cel 7 2 4 6" xfId="15790"/>
    <cellStyle name="Calc cel 7 2 4 6 2" xfId="34117"/>
    <cellStyle name="Calc cel 7 2 4 6 3" xfId="40945"/>
    <cellStyle name="Calc cel 7 2 4 6 4" xfId="49118"/>
    <cellStyle name="Calc cel 7 2 4 7" xfId="16408"/>
    <cellStyle name="Calc cel 7 2 4 7 2" xfId="34735"/>
    <cellStyle name="Calc cel 7 2 4 7 3" xfId="41563"/>
    <cellStyle name="Calc cel 7 2 4 7 4" xfId="49736"/>
    <cellStyle name="Calc cel 7 2 4 8" xfId="5055"/>
    <cellStyle name="Calc cel 7 2 4 9" xfId="24507"/>
    <cellStyle name="Calc cel 7 2 5" xfId="6326"/>
    <cellStyle name="Calc cel 7 2 5 2" xfId="12690"/>
    <cellStyle name="Calc cel 7 2 5 2 2" xfId="31017"/>
    <cellStyle name="Calc cel 7 2 5 2 3" xfId="37677"/>
    <cellStyle name="Calc cel 7 2 5 3" xfId="25778"/>
    <cellStyle name="Calc cel 7 2 5 4" xfId="34922"/>
    <cellStyle name="Calc cel 7 2 5 5" xfId="45185"/>
    <cellStyle name="Calc cel 7 2 6" xfId="3441"/>
    <cellStyle name="Calc cel 7 2 6 2" xfId="10477"/>
    <cellStyle name="Calc cel 7 2 6 2 2" xfId="29171"/>
    <cellStyle name="Calc cel 7 2 6 2 3" xfId="39059"/>
    <cellStyle name="Calc cel 7 2 6 3" xfId="3954"/>
    <cellStyle name="Calc cel 7 2 6 4" xfId="28357"/>
    <cellStyle name="Calc cel 7 2 6 5" xfId="43287"/>
    <cellStyle name="Calc cel 7 2 7" xfId="6512"/>
    <cellStyle name="Calc cel 7 2 7 2" xfId="12848"/>
    <cellStyle name="Calc cel 7 2 7 2 2" xfId="31175"/>
    <cellStyle name="Calc cel 7 2 7 2 3" xfId="4639"/>
    <cellStyle name="Calc cel 7 2 7 3" xfId="25964"/>
    <cellStyle name="Calc cel 7 2 7 4" xfId="3891"/>
    <cellStyle name="Calc cel 7 2 7 5" xfId="45370"/>
    <cellStyle name="Calc cel 7 2 8" xfId="3231"/>
    <cellStyle name="Calc cel 7 2 8 2" xfId="2795"/>
    <cellStyle name="Calc cel 7 2 8 3" xfId="23847"/>
    <cellStyle name="Calc cel 7 2 8 4" xfId="43135"/>
    <cellStyle name="Calc cel 7 2 9" xfId="13916"/>
    <cellStyle name="Calc cel 7 2 9 2" xfId="32243"/>
    <cellStyle name="Calc cel 7 2 9 3" xfId="29882"/>
    <cellStyle name="Calc cel 7 2 9 4" xfId="46647"/>
    <cellStyle name="Calc cel 7 20" xfId="42816"/>
    <cellStyle name="Calc cel 7 3" xfId="1380"/>
    <cellStyle name="Calc cel 7 3 10" xfId="9979"/>
    <cellStyle name="Calc cel 7 3 10 2" xfId="28769"/>
    <cellStyle name="Calc cel 7 3 10 3" xfId="35596"/>
    <cellStyle name="Calc cel 7 3 10 4" xfId="43028"/>
    <cellStyle name="Calc cel 7 3 11" xfId="13863"/>
    <cellStyle name="Calc cel 7 3 11 2" xfId="32190"/>
    <cellStyle name="Calc cel 7 3 11 3" xfId="24043"/>
    <cellStyle name="Calc cel 7 3 11 4" xfId="46583"/>
    <cellStyle name="Calc cel 7 3 12" xfId="3977"/>
    <cellStyle name="Calc cel 7 3 13" xfId="23527"/>
    <cellStyle name="Calc cel 7 3 14" xfId="38371"/>
    <cellStyle name="Calc cel 7 3 15" xfId="41937"/>
    <cellStyle name="Calc cel 7 3 16" xfId="38733"/>
    <cellStyle name="Calc cel 7 3 17" xfId="43000"/>
    <cellStyle name="Calc cel 7 3 2" xfId="2528"/>
    <cellStyle name="Calc cel 7 3 2 10" xfId="28400"/>
    <cellStyle name="Calc cel 7 3 2 11" xfId="42359"/>
    <cellStyle name="Calc cel 7 3 2 12" xfId="42240"/>
    <cellStyle name="Calc cel 7 3 2 13" xfId="43847"/>
    <cellStyle name="Calc cel 7 3 2 2" xfId="6146"/>
    <cellStyle name="Calc cel 7 3 2 2 2" xfId="12522"/>
    <cellStyle name="Calc cel 7 3 2 2 2 2" xfId="30849"/>
    <cellStyle name="Calc cel 7 3 2 2 2 3" xfId="36471"/>
    <cellStyle name="Calc cel 7 3 2 2 3" xfId="25598"/>
    <cellStyle name="Calc cel 7 3 2 2 4" xfId="26891"/>
    <cellStyle name="Calc cel 7 3 2 2 5" xfId="45005"/>
    <cellStyle name="Calc cel 7 3 2 3" xfId="7079"/>
    <cellStyle name="Calc cel 7 3 2 3 2" xfId="13366"/>
    <cellStyle name="Calc cel 7 3 2 3 2 2" xfId="31693"/>
    <cellStyle name="Calc cel 7 3 2 3 2 3" xfId="35943"/>
    <cellStyle name="Calc cel 7 3 2 3 3" xfId="26531"/>
    <cellStyle name="Calc cel 7 3 2 3 4" xfId="37004"/>
    <cellStyle name="Calc cel 7 3 2 3 5" xfId="45937"/>
    <cellStyle name="Calc cel 7 3 2 4" xfId="9005"/>
    <cellStyle name="Calc cel 7 3 2 4 2" xfId="28051"/>
    <cellStyle name="Calc cel 7 3 2 4 3" xfId="38646"/>
    <cellStyle name="Calc cel 7 3 2 4 4" xfId="47602"/>
    <cellStyle name="Calc cel 7 3 2 5" xfId="15029"/>
    <cellStyle name="Calc cel 7 3 2 5 2" xfId="33356"/>
    <cellStyle name="Calc cel 7 3 2 5 3" xfId="40184"/>
    <cellStyle name="Calc cel 7 3 2 5 4" xfId="48357"/>
    <cellStyle name="Calc cel 7 3 2 6" xfId="15723"/>
    <cellStyle name="Calc cel 7 3 2 6 2" xfId="34050"/>
    <cellStyle name="Calc cel 7 3 2 6 3" xfId="40878"/>
    <cellStyle name="Calc cel 7 3 2 6 4" xfId="49051"/>
    <cellStyle name="Calc cel 7 3 2 7" xfId="16341"/>
    <cellStyle name="Calc cel 7 3 2 7 2" xfId="34668"/>
    <cellStyle name="Calc cel 7 3 2 7 3" xfId="41496"/>
    <cellStyle name="Calc cel 7 3 2 7 4" xfId="49669"/>
    <cellStyle name="Calc cel 7 3 2 8" xfId="4988"/>
    <cellStyle name="Calc cel 7 3 2 9" xfId="24440"/>
    <cellStyle name="Calc cel 7 3 3" xfId="1220"/>
    <cellStyle name="Calc cel 7 3 3 10" xfId="35424"/>
    <cellStyle name="Calc cel 7 3 3 11" xfId="42544"/>
    <cellStyle name="Calc cel 7 3 3 12" xfId="41975"/>
    <cellStyle name="Calc cel 7 3 3 13" xfId="43400"/>
    <cellStyle name="Calc cel 7 3 3 2" xfId="5517"/>
    <cellStyle name="Calc cel 7 3 3 2 2" xfId="11951"/>
    <cellStyle name="Calc cel 7 3 3 2 2 2" xfId="30278"/>
    <cellStyle name="Calc cel 7 3 3 2 2 3" xfId="27656"/>
    <cellStyle name="Calc cel 7 3 3 2 3" xfId="24969"/>
    <cellStyle name="Calc cel 7 3 3 2 4" xfId="37842"/>
    <cellStyle name="Calc cel 7 3 3 2 5" xfId="44376"/>
    <cellStyle name="Calc cel 7 3 3 3" xfId="6283"/>
    <cellStyle name="Calc cel 7 3 3 3 2" xfId="12649"/>
    <cellStyle name="Calc cel 7 3 3 3 2 2" xfId="30976"/>
    <cellStyle name="Calc cel 7 3 3 3 2 3" xfId="35954"/>
    <cellStyle name="Calc cel 7 3 3 3 3" xfId="25735"/>
    <cellStyle name="Calc cel 7 3 3 3 4" xfId="27020"/>
    <cellStyle name="Calc cel 7 3 3 3 5" xfId="45142"/>
    <cellStyle name="Calc cel 7 3 3 4" xfId="7848"/>
    <cellStyle name="Calc cel 7 3 3 4 2" xfId="27161"/>
    <cellStyle name="Calc cel 7 3 3 4 3" xfId="36438"/>
    <cellStyle name="Calc cel 7 3 3 4 4" xfId="46642"/>
    <cellStyle name="Calc cel 7 3 3 5" xfId="14366"/>
    <cellStyle name="Calc cel 7 3 3 5 2" xfId="32693"/>
    <cellStyle name="Calc cel 7 3 3 5 3" xfId="39521"/>
    <cellStyle name="Calc cel 7 3 3 5 4" xfId="47101"/>
    <cellStyle name="Calc cel 7 3 3 6" xfId="14552"/>
    <cellStyle name="Calc cel 7 3 3 6 2" xfId="32879"/>
    <cellStyle name="Calc cel 7 3 3 6 3" xfId="39707"/>
    <cellStyle name="Calc cel 7 3 3 6 4" xfId="47880"/>
    <cellStyle name="Calc cel 7 3 3 7" xfId="15282"/>
    <cellStyle name="Calc cel 7 3 3 7 2" xfId="33609"/>
    <cellStyle name="Calc cel 7 3 3 7 3" xfId="40437"/>
    <cellStyle name="Calc cel 7 3 3 7 4" xfId="48610"/>
    <cellStyle name="Calc cel 7 3 3 8" xfId="3838"/>
    <cellStyle name="Calc cel 7 3 3 9" xfId="3109"/>
    <cellStyle name="Calc cel 7 3 4" xfId="3227"/>
    <cellStyle name="Calc cel 7 3 4 2" xfId="10276"/>
    <cellStyle name="Calc cel 7 3 4 2 2" xfId="28994"/>
    <cellStyle name="Calc cel 7 3 4 2 3" xfId="29532"/>
    <cellStyle name="Calc cel 7 3 4 3" xfId="3612"/>
    <cellStyle name="Calc cel 7 3 4 4" xfId="37110"/>
    <cellStyle name="Calc cel 7 3 4 5" xfId="43131"/>
    <cellStyle name="Calc cel 7 3 5" xfId="5256"/>
    <cellStyle name="Calc cel 7 3 5 2" xfId="11706"/>
    <cellStyle name="Calc cel 7 3 5 2 2" xfId="30033"/>
    <cellStyle name="Calc cel 7 3 5 2 3" xfId="36539"/>
    <cellStyle name="Calc cel 7 3 5 3" xfId="24708"/>
    <cellStyle name="Calc cel 7 3 5 4" xfId="35566"/>
    <cellStyle name="Calc cel 7 3 5 5" xfId="44115"/>
    <cellStyle name="Calc cel 7 3 6" xfId="6440"/>
    <cellStyle name="Calc cel 7 3 6 2" xfId="12789"/>
    <cellStyle name="Calc cel 7 3 6 2 2" xfId="31116"/>
    <cellStyle name="Calc cel 7 3 6 2 3" xfId="36011"/>
    <cellStyle name="Calc cel 7 3 6 3" xfId="25892"/>
    <cellStyle name="Calc cel 7 3 6 4" xfId="23582"/>
    <cellStyle name="Calc cel 7 3 6 5" xfId="45299"/>
    <cellStyle name="Calc cel 7 3 7" xfId="6572"/>
    <cellStyle name="Calc cel 7 3 7 2" xfId="26024"/>
    <cellStyle name="Calc cel 7 3 7 3" xfId="39277"/>
    <cellStyle name="Calc cel 7 3 7 4" xfId="45430"/>
    <cellStyle name="Calc cel 7 3 8" xfId="14031"/>
    <cellStyle name="Calc cel 7 3 8 2" xfId="32358"/>
    <cellStyle name="Calc cel 7 3 8 3" xfId="36126"/>
    <cellStyle name="Calc cel 7 3 8 4" xfId="46762"/>
    <cellStyle name="Calc cel 7 3 9" xfId="13906"/>
    <cellStyle name="Calc cel 7 3 9 2" xfId="32233"/>
    <cellStyle name="Calc cel 7 3 9 3" xfId="37570"/>
    <cellStyle name="Calc cel 7 3 9 4" xfId="46633"/>
    <cellStyle name="Calc cel 7 4" xfId="1885"/>
    <cellStyle name="Calc cel 7 4 10" xfId="15261"/>
    <cellStyle name="Calc cel 7 4 10 2" xfId="33588"/>
    <cellStyle name="Calc cel 7 4 10 3" xfId="40416"/>
    <cellStyle name="Calc cel 7 4 10 4" xfId="48589"/>
    <cellStyle name="Calc cel 7 4 11" xfId="15936"/>
    <cellStyle name="Calc cel 7 4 11 2" xfId="34263"/>
    <cellStyle name="Calc cel 7 4 11 3" xfId="41091"/>
    <cellStyle name="Calc cel 7 4 11 4" xfId="49264"/>
    <cellStyle name="Calc cel 7 4 12" xfId="4388"/>
    <cellStyle name="Calc cel 7 4 13" xfId="23888"/>
    <cellStyle name="Calc cel 7 4 14" xfId="38497"/>
    <cellStyle name="Calc cel 7 4 15" xfId="42455"/>
    <cellStyle name="Calc cel 7 4 16" xfId="42357"/>
    <cellStyle name="Calc cel 7 4 17" xfId="42883"/>
    <cellStyle name="Calc cel 7 4 2" xfId="2601"/>
    <cellStyle name="Calc cel 7 4 2 10" xfId="29683"/>
    <cellStyle name="Calc cel 7 4 2 11" xfId="27354"/>
    <cellStyle name="Calc cel 7 4 2 12" xfId="42536"/>
    <cellStyle name="Calc cel 7 4 2 13" xfId="43920"/>
    <cellStyle name="Calc cel 7 4 2 2" xfId="5961"/>
    <cellStyle name="Calc cel 7 4 2 2 2" xfId="12357"/>
    <cellStyle name="Calc cel 7 4 2 2 2 2" xfId="30684"/>
    <cellStyle name="Calc cel 7 4 2 2 2 3" xfId="36524"/>
    <cellStyle name="Calc cel 7 4 2 2 3" xfId="25413"/>
    <cellStyle name="Calc cel 7 4 2 2 4" xfId="27412"/>
    <cellStyle name="Calc cel 7 4 2 2 5" xfId="44820"/>
    <cellStyle name="Calc cel 7 4 2 3" xfId="7152"/>
    <cellStyle name="Calc cel 7 4 2 3 2" xfId="13439"/>
    <cellStyle name="Calc cel 7 4 2 3 2 2" xfId="31766"/>
    <cellStyle name="Calc cel 7 4 2 3 2 3" xfId="37171"/>
    <cellStyle name="Calc cel 7 4 2 3 3" xfId="26604"/>
    <cellStyle name="Calc cel 7 4 2 3 4" xfId="27231"/>
    <cellStyle name="Calc cel 7 4 2 3 5" xfId="46010"/>
    <cellStyle name="Calc cel 7 4 2 4" xfId="9078"/>
    <cellStyle name="Calc cel 7 4 2 4 2" xfId="28124"/>
    <cellStyle name="Calc cel 7 4 2 4 3" xfId="37848"/>
    <cellStyle name="Calc cel 7 4 2 4 4" xfId="47675"/>
    <cellStyle name="Calc cel 7 4 2 5" xfId="15102"/>
    <cellStyle name="Calc cel 7 4 2 5 2" xfId="33429"/>
    <cellStyle name="Calc cel 7 4 2 5 3" xfId="40257"/>
    <cellStyle name="Calc cel 7 4 2 5 4" xfId="48430"/>
    <cellStyle name="Calc cel 7 4 2 6" xfId="15796"/>
    <cellStyle name="Calc cel 7 4 2 6 2" xfId="34123"/>
    <cellStyle name="Calc cel 7 4 2 6 3" xfId="40951"/>
    <cellStyle name="Calc cel 7 4 2 6 4" xfId="49124"/>
    <cellStyle name="Calc cel 7 4 2 7" xfId="16414"/>
    <cellStyle name="Calc cel 7 4 2 7 2" xfId="34741"/>
    <cellStyle name="Calc cel 7 4 2 7 3" xfId="41569"/>
    <cellStyle name="Calc cel 7 4 2 7 4" xfId="49742"/>
    <cellStyle name="Calc cel 7 4 2 8" xfId="5061"/>
    <cellStyle name="Calc cel 7 4 2 9" xfId="24513"/>
    <cellStyle name="Calc cel 7 4 3" xfId="2660"/>
    <cellStyle name="Calc cel 7 4 3 10" xfId="38383"/>
    <cellStyle name="Calc cel 7 4 3 11" xfId="36346"/>
    <cellStyle name="Calc cel 7 4 3 12" xfId="28535"/>
    <cellStyle name="Calc cel 7 4 3 13" xfId="43979"/>
    <cellStyle name="Calc cel 7 4 3 2" xfId="5241"/>
    <cellStyle name="Calc cel 7 4 3 2 2" xfId="11693"/>
    <cellStyle name="Calc cel 7 4 3 2 2 2" xfId="30020"/>
    <cellStyle name="Calc cel 7 4 3 2 2 3" xfId="35471"/>
    <cellStyle name="Calc cel 7 4 3 2 3" xfId="24693"/>
    <cellStyle name="Calc cel 7 4 3 2 4" xfId="23662"/>
    <cellStyle name="Calc cel 7 4 3 2 5" xfId="44100"/>
    <cellStyle name="Calc cel 7 4 3 3" xfId="7211"/>
    <cellStyle name="Calc cel 7 4 3 3 2" xfId="13498"/>
    <cellStyle name="Calc cel 7 4 3 3 2 2" xfId="31825"/>
    <cellStyle name="Calc cel 7 4 3 3 2 3" xfId="35492"/>
    <cellStyle name="Calc cel 7 4 3 3 3" xfId="26663"/>
    <cellStyle name="Calc cel 7 4 3 3 4" xfId="36439"/>
    <cellStyle name="Calc cel 7 4 3 3 5" xfId="46069"/>
    <cellStyle name="Calc cel 7 4 3 4" xfId="9137"/>
    <cellStyle name="Calc cel 7 4 3 4 2" xfId="28183"/>
    <cellStyle name="Calc cel 7 4 3 4 3" xfId="38110"/>
    <cellStyle name="Calc cel 7 4 3 4 4" xfId="47734"/>
    <cellStyle name="Calc cel 7 4 3 5" xfId="15161"/>
    <cellStyle name="Calc cel 7 4 3 5 2" xfId="33488"/>
    <cellStyle name="Calc cel 7 4 3 5 3" xfId="40316"/>
    <cellStyle name="Calc cel 7 4 3 5 4" xfId="48489"/>
    <cellStyle name="Calc cel 7 4 3 6" xfId="15855"/>
    <cellStyle name="Calc cel 7 4 3 6 2" xfId="34182"/>
    <cellStyle name="Calc cel 7 4 3 6 3" xfId="41010"/>
    <cellStyle name="Calc cel 7 4 3 6 4" xfId="49183"/>
    <cellStyle name="Calc cel 7 4 3 7" xfId="16473"/>
    <cellStyle name="Calc cel 7 4 3 7 2" xfId="34800"/>
    <cellStyle name="Calc cel 7 4 3 7 3" xfId="41628"/>
    <cellStyle name="Calc cel 7 4 3 7 4" xfId="49801"/>
    <cellStyle name="Calc cel 7 4 3 8" xfId="5120"/>
    <cellStyle name="Calc cel 7 4 3 9" xfId="24572"/>
    <cellStyle name="Calc cel 7 4 4" xfId="6169"/>
    <cellStyle name="Calc cel 7 4 4 2" xfId="12543"/>
    <cellStyle name="Calc cel 7 4 4 2 2" xfId="30870"/>
    <cellStyle name="Calc cel 7 4 4 2 3" xfId="29210"/>
    <cellStyle name="Calc cel 7 4 4 3" xfId="25621"/>
    <cellStyle name="Calc cel 7 4 4 4" xfId="36195"/>
    <cellStyle name="Calc cel 7 4 4 5" xfId="45028"/>
    <cellStyle name="Calc cel 7 4 5" xfId="6590"/>
    <cellStyle name="Calc cel 7 4 5 2" xfId="12913"/>
    <cellStyle name="Calc cel 7 4 5 2 2" xfId="31240"/>
    <cellStyle name="Calc cel 7 4 5 2 3" xfId="27047"/>
    <cellStyle name="Calc cel 7 4 5 3" xfId="26042"/>
    <cellStyle name="Calc cel 7 4 5 4" xfId="35779"/>
    <cellStyle name="Calc cel 7 4 5 5" xfId="45448"/>
    <cellStyle name="Calc cel 7 4 6" xfId="3263"/>
    <cellStyle name="Calc cel 7 4 6 2" xfId="10307"/>
    <cellStyle name="Calc cel 7 4 6 2 2" xfId="29025"/>
    <cellStyle name="Calc cel 7 4 6 2 3" xfId="27127"/>
    <cellStyle name="Calc cel 7 4 6 3" xfId="2990"/>
    <cellStyle name="Calc cel 7 4 6 4" xfId="3581"/>
    <cellStyle name="Calc cel 7 4 6 5" xfId="43164"/>
    <cellStyle name="Calc cel 7 4 7" xfId="6078"/>
    <cellStyle name="Calc cel 7 4 7 2" xfId="25530"/>
    <cellStyle name="Calc cel 7 4 7 3" xfId="4518"/>
    <cellStyle name="Calc cel 7 4 7 4" xfId="44937"/>
    <cellStyle name="Calc cel 7 4 8" xfId="14339"/>
    <cellStyle name="Calc cel 7 4 8 2" xfId="32666"/>
    <cellStyle name="Calc cel 7 4 8 3" xfId="39494"/>
    <cellStyle name="Calc cel 7 4 8 4" xfId="47074"/>
    <cellStyle name="Calc cel 7 4 9" xfId="14527"/>
    <cellStyle name="Calc cel 7 4 9 2" xfId="32854"/>
    <cellStyle name="Calc cel 7 4 9 3" xfId="39682"/>
    <cellStyle name="Calc cel 7 4 9 4" xfId="47855"/>
    <cellStyle name="Calc cel 7 5" xfId="1138"/>
    <cellStyle name="Calc cel 7 5 10" xfId="38676"/>
    <cellStyle name="Calc cel 7 5 11" xfId="41703"/>
    <cellStyle name="Calc cel 7 5 12" xfId="28733"/>
    <cellStyle name="Calc cel 7 5 13" xfId="43390"/>
    <cellStyle name="Calc cel 7 5 2" xfId="6287"/>
    <cellStyle name="Calc cel 7 5 2 2" xfId="12653"/>
    <cellStyle name="Calc cel 7 5 2 2 2" xfId="30980"/>
    <cellStyle name="Calc cel 7 5 2 2 3" xfId="35068"/>
    <cellStyle name="Calc cel 7 5 2 3" xfId="25739"/>
    <cellStyle name="Calc cel 7 5 2 4" xfId="28399"/>
    <cellStyle name="Calc cel 7 5 2 5" xfId="45146"/>
    <cellStyle name="Calc cel 7 5 3" xfId="6257"/>
    <cellStyle name="Calc cel 7 5 3 2" xfId="12625"/>
    <cellStyle name="Calc cel 7 5 3 2 2" xfId="30952"/>
    <cellStyle name="Calc cel 7 5 3 2 3" xfId="35280"/>
    <cellStyle name="Calc cel 7 5 3 3" xfId="25709"/>
    <cellStyle name="Calc cel 7 5 3 4" xfId="28464"/>
    <cellStyle name="Calc cel 7 5 3 5" xfId="45116"/>
    <cellStyle name="Calc cel 7 5 4" xfId="7766"/>
    <cellStyle name="Calc cel 7 5 4 2" xfId="27105"/>
    <cellStyle name="Calc cel 7 5 4 3" xfId="37153"/>
    <cellStyle name="Calc cel 7 5 4 4" xfId="46592"/>
    <cellStyle name="Calc cel 7 5 5" xfId="13868"/>
    <cellStyle name="Calc cel 7 5 5 2" xfId="32195"/>
    <cellStyle name="Calc cel 7 5 5 3" xfId="34927"/>
    <cellStyle name="Calc cel 7 5 5 4" xfId="46588"/>
    <cellStyle name="Calc cel 7 5 6" xfId="14278"/>
    <cellStyle name="Calc cel 7 5 6 2" xfId="32605"/>
    <cellStyle name="Calc cel 7 5 6 3" xfId="29263"/>
    <cellStyle name="Calc cel 7 5 6 4" xfId="47009"/>
    <cellStyle name="Calc cel 7 5 7" xfId="14145"/>
    <cellStyle name="Calc cel 7 5 7 2" xfId="32472"/>
    <cellStyle name="Calc cel 7 5 7 3" xfId="35315"/>
    <cellStyle name="Calc cel 7 5 7 4" xfId="46876"/>
    <cellStyle name="Calc cel 7 5 8" xfId="3774"/>
    <cellStyle name="Calc cel 7 5 9" xfId="3020"/>
    <cellStyle name="Calc cel 7 6" xfId="2369"/>
    <cellStyle name="Calc cel 7 6 10" xfId="36478"/>
    <cellStyle name="Calc cel 7 6 11" xfId="42605"/>
    <cellStyle name="Calc cel 7 6 12" xfId="38705"/>
    <cellStyle name="Calc cel 7 6 13" xfId="43688"/>
    <cellStyle name="Calc cel 7 6 2" xfId="5763"/>
    <cellStyle name="Calc cel 7 6 2 2" xfId="12174"/>
    <cellStyle name="Calc cel 7 6 2 2 2" xfId="30501"/>
    <cellStyle name="Calc cel 7 6 2 2 3" xfId="35341"/>
    <cellStyle name="Calc cel 7 6 2 3" xfId="25215"/>
    <cellStyle name="Calc cel 7 6 2 4" xfId="37875"/>
    <cellStyle name="Calc cel 7 6 2 5" xfId="44622"/>
    <cellStyle name="Calc cel 7 6 3" xfId="6920"/>
    <cellStyle name="Calc cel 7 6 3 2" xfId="13207"/>
    <cellStyle name="Calc cel 7 6 3 2 2" xfId="31534"/>
    <cellStyle name="Calc cel 7 6 3 2 3" xfId="29618"/>
    <cellStyle name="Calc cel 7 6 3 3" xfId="26372"/>
    <cellStyle name="Calc cel 7 6 3 4" xfId="35073"/>
    <cellStyle name="Calc cel 7 6 3 5" xfId="45778"/>
    <cellStyle name="Calc cel 7 6 4" xfId="8846"/>
    <cellStyle name="Calc cel 7 6 4 2" xfId="27892"/>
    <cellStyle name="Calc cel 7 6 4 3" xfId="37322"/>
    <cellStyle name="Calc cel 7 6 4 4" xfId="47443"/>
    <cellStyle name="Calc cel 7 6 5" xfId="14870"/>
    <cellStyle name="Calc cel 7 6 5 2" xfId="33197"/>
    <cellStyle name="Calc cel 7 6 5 3" xfId="40025"/>
    <cellStyle name="Calc cel 7 6 5 4" xfId="48198"/>
    <cellStyle name="Calc cel 7 6 6" xfId="15564"/>
    <cellStyle name="Calc cel 7 6 6 2" xfId="33891"/>
    <cellStyle name="Calc cel 7 6 6 3" xfId="40719"/>
    <cellStyle name="Calc cel 7 6 6 4" xfId="48892"/>
    <cellStyle name="Calc cel 7 6 7" xfId="16182"/>
    <cellStyle name="Calc cel 7 6 7 2" xfId="34509"/>
    <cellStyle name="Calc cel 7 6 7 3" xfId="41337"/>
    <cellStyle name="Calc cel 7 6 7 4" xfId="49510"/>
    <cellStyle name="Calc cel 7 6 8" xfId="4829"/>
    <cellStyle name="Calc cel 7 6 9" xfId="24281"/>
    <cellStyle name="Calc cel 7 7" xfId="3282"/>
    <cellStyle name="Calc cel 7 7 2" xfId="10323"/>
    <cellStyle name="Calc cel 7 7 2 2" xfId="29041"/>
    <cellStyle name="Calc cel 7 7 2 3" xfId="35319"/>
    <cellStyle name="Calc cel 7 7 3" xfId="3758"/>
    <cellStyle name="Calc cel 7 7 4" xfId="2855"/>
    <cellStyle name="Calc cel 7 7 5" xfId="43183"/>
    <cellStyle name="Calc cel 7 8" xfId="6180"/>
    <cellStyle name="Calc cel 7 8 2" xfId="12554"/>
    <cellStyle name="Calc cel 7 8 2 2" xfId="30881"/>
    <cellStyle name="Calc cel 7 8 2 3" xfId="37504"/>
    <cellStyle name="Calc cel 7 8 3" xfId="25632"/>
    <cellStyle name="Calc cel 7 8 4" xfId="37603"/>
    <cellStyle name="Calc cel 7 8 5" xfId="45039"/>
    <cellStyle name="Calc cel 7 9" xfId="6738"/>
    <cellStyle name="Calc cel 7 9 2" xfId="13028"/>
    <cellStyle name="Calc cel 7 9 2 2" xfId="31355"/>
    <cellStyle name="Calc cel 7 9 2 3" xfId="38290"/>
    <cellStyle name="Calc cel 7 9 3" xfId="26190"/>
    <cellStyle name="Calc cel 7 9 4" xfId="35668"/>
    <cellStyle name="Calc cel 7 9 5" xfId="45596"/>
    <cellStyle name="Calc cel 8" xfId="605"/>
    <cellStyle name="Calc cel 8 10" xfId="13744"/>
    <cellStyle name="Calc cel 8 10 2" xfId="32071"/>
    <cellStyle name="Calc cel 8 10 3" xfId="23586"/>
    <cellStyle name="Calc cel 8 10 4" xfId="46384"/>
    <cellStyle name="Calc cel 8 11" xfId="13610"/>
    <cellStyle name="Calc cel 8 11 2" xfId="31937"/>
    <cellStyle name="Calc cel 8 11 3" xfId="28304"/>
    <cellStyle name="Calc cel 8 11 4" xfId="46250"/>
    <cellStyle name="Calc cel 8 12" xfId="14049"/>
    <cellStyle name="Calc cel 8 12 2" xfId="32376"/>
    <cellStyle name="Calc cel 8 12 3" xfId="35673"/>
    <cellStyle name="Calc cel 8 12 4" xfId="46780"/>
    <cellStyle name="Calc cel 8 13" xfId="13605"/>
    <cellStyle name="Calc cel 8 13 2" xfId="31932"/>
    <cellStyle name="Calc cel 8 13 3" xfId="27495"/>
    <cellStyle name="Calc cel 8 13 4" xfId="46245"/>
    <cellStyle name="Calc cel 8 14" xfId="3065"/>
    <cellStyle name="Calc cel 8 15" xfId="4107"/>
    <cellStyle name="Calc cel 8 16" xfId="36000"/>
    <cellStyle name="Calc cel 8 17" xfId="38231"/>
    <cellStyle name="Calc cel 8 18" xfId="42559"/>
    <cellStyle name="Calc cel 8 19" xfId="42825"/>
    <cellStyle name="Calc cel 8 2" xfId="1234"/>
    <cellStyle name="Calc cel 8 2 10" xfId="14412"/>
    <cellStyle name="Calc cel 8 2 10 2" xfId="32739"/>
    <cellStyle name="Calc cel 8 2 10 3" xfId="39567"/>
    <cellStyle name="Calc cel 8 2 10 4" xfId="47203"/>
    <cellStyle name="Calc cel 8 2 11" xfId="14646"/>
    <cellStyle name="Calc cel 8 2 11 2" xfId="32973"/>
    <cellStyle name="Calc cel 8 2 11 3" xfId="39801"/>
    <cellStyle name="Calc cel 8 2 11 4" xfId="47974"/>
    <cellStyle name="Calc cel 8 2 12" xfId="15365"/>
    <cellStyle name="Calc cel 8 2 12 2" xfId="33692"/>
    <cellStyle name="Calc cel 8 2 12 3" xfId="40520"/>
    <cellStyle name="Calc cel 8 2 12 4" xfId="48693"/>
    <cellStyle name="Calc cel 8 2 13" xfId="3161"/>
    <cellStyle name="Calc cel 8 2 14" xfId="2801"/>
    <cellStyle name="Calc cel 8 2 15" xfId="36575"/>
    <cellStyle name="Calc cel 8 2 16" xfId="42001"/>
    <cellStyle name="Calc cel 8 2 17" xfId="42646"/>
    <cellStyle name="Calc cel 8 2 18" xfId="42944"/>
    <cellStyle name="Calc cel 8 2 2" xfId="2002"/>
    <cellStyle name="Calc cel 8 2 2 10" xfId="4489"/>
    <cellStyle name="Calc cel 8 2 2 11" xfId="23984"/>
    <cellStyle name="Calc cel 8 2 2 12" xfId="36888"/>
    <cellStyle name="Calc cel 8 2 2 13" xfId="37019"/>
    <cellStyle name="Calc cel 8 2 2 14" xfId="42549"/>
    <cellStyle name="Calc cel 8 2 2 15" xfId="43503"/>
    <cellStyle name="Calc cel 8 2 2 2" xfId="2587"/>
    <cellStyle name="Calc cel 8 2 2 2 10" xfId="39252"/>
    <cellStyle name="Calc cel 8 2 2 2 11" xfId="28330"/>
    <cellStyle name="Calc cel 8 2 2 2 12" xfId="41954"/>
    <cellStyle name="Calc cel 8 2 2 2 13" xfId="43906"/>
    <cellStyle name="Calc cel 8 2 2 2 2" xfId="6172"/>
    <cellStyle name="Calc cel 8 2 2 2 2 2" xfId="12546"/>
    <cellStyle name="Calc cel 8 2 2 2 2 2 2" xfId="30873"/>
    <cellStyle name="Calc cel 8 2 2 2 2 2 3" xfId="38117"/>
    <cellStyle name="Calc cel 8 2 2 2 2 3" xfId="25624"/>
    <cellStyle name="Calc cel 8 2 2 2 2 4" xfId="39112"/>
    <cellStyle name="Calc cel 8 2 2 2 2 5" xfId="45031"/>
    <cellStyle name="Calc cel 8 2 2 2 3" xfId="7138"/>
    <cellStyle name="Calc cel 8 2 2 2 3 2" xfId="13425"/>
    <cellStyle name="Calc cel 8 2 2 2 3 2 2" xfId="31752"/>
    <cellStyle name="Calc cel 8 2 2 2 3 2 3" xfId="4035"/>
    <cellStyle name="Calc cel 8 2 2 2 3 3" xfId="26590"/>
    <cellStyle name="Calc cel 8 2 2 2 3 4" xfId="35322"/>
    <cellStyle name="Calc cel 8 2 2 2 3 5" xfId="45996"/>
    <cellStyle name="Calc cel 8 2 2 2 4" xfId="9064"/>
    <cellStyle name="Calc cel 8 2 2 2 4 2" xfId="28110"/>
    <cellStyle name="Calc cel 8 2 2 2 4 3" xfId="36463"/>
    <cellStyle name="Calc cel 8 2 2 2 4 4" xfId="47661"/>
    <cellStyle name="Calc cel 8 2 2 2 5" xfId="15088"/>
    <cellStyle name="Calc cel 8 2 2 2 5 2" xfId="33415"/>
    <cellStyle name="Calc cel 8 2 2 2 5 3" xfId="40243"/>
    <cellStyle name="Calc cel 8 2 2 2 5 4" xfId="48416"/>
    <cellStyle name="Calc cel 8 2 2 2 6" xfId="15782"/>
    <cellStyle name="Calc cel 8 2 2 2 6 2" xfId="34109"/>
    <cellStyle name="Calc cel 8 2 2 2 6 3" xfId="40937"/>
    <cellStyle name="Calc cel 8 2 2 2 6 4" xfId="49110"/>
    <cellStyle name="Calc cel 8 2 2 2 7" xfId="16400"/>
    <cellStyle name="Calc cel 8 2 2 2 7 2" xfId="34727"/>
    <cellStyle name="Calc cel 8 2 2 2 7 3" xfId="41555"/>
    <cellStyle name="Calc cel 8 2 2 2 7 4" xfId="49728"/>
    <cellStyle name="Calc cel 8 2 2 2 8" xfId="5047"/>
    <cellStyle name="Calc cel 8 2 2 2 9" xfId="24499"/>
    <cellStyle name="Calc cel 8 2 2 3" xfId="2721"/>
    <cellStyle name="Calc cel 8 2 2 3 10" xfId="29638"/>
    <cellStyle name="Calc cel 8 2 2 3 11" xfId="26875"/>
    <cellStyle name="Calc cel 8 2 2 3 12" xfId="42302"/>
    <cellStyle name="Calc cel 8 2 2 3 13" xfId="44040"/>
    <cellStyle name="Calc cel 8 2 2 3 2" xfId="6536"/>
    <cellStyle name="Calc cel 8 2 2 3 2 2" xfId="12872"/>
    <cellStyle name="Calc cel 8 2 2 3 2 2 2" xfId="31199"/>
    <cellStyle name="Calc cel 8 2 2 3 2 2 3" xfId="36975"/>
    <cellStyle name="Calc cel 8 2 2 3 2 3" xfId="25988"/>
    <cellStyle name="Calc cel 8 2 2 3 2 4" xfId="36958"/>
    <cellStyle name="Calc cel 8 2 2 3 2 5" xfId="45394"/>
    <cellStyle name="Calc cel 8 2 2 3 3" xfId="7272"/>
    <cellStyle name="Calc cel 8 2 2 3 3 2" xfId="13559"/>
    <cellStyle name="Calc cel 8 2 2 3 3 2 2" xfId="31886"/>
    <cellStyle name="Calc cel 8 2 2 3 3 2 3" xfId="29739"/>
    <cellStyle name="Calc cel 8 2 2 3 3 3" xfId="26724"/>
    <cellStyle name="Calc cel 8 2 2 3 3 4" xfId="36647"/>
    <cellStyle name="Calc cel 8 2 2 3 3 5" xfId="46130"/>
    <cellStyle name="Calc cel 8 2 2 3 4" xfId="9198"/>
    <cellStyle name="Calc cel 8 2 2 3 4 2" xfId="28244"/>
    <cellStyle name="Calc cel 8 2 2 3 4 3" xfId="27407"/>
    <cellStyle name="Calc cel 8 2 2 3 4 4" xfId="47795"/>
    <cellStyle name="Calc cel 8 2 2 3 5" xfId="15222"/>
    <cellStyle name="Calc cel 8 2 2 3 5 2" xfId="33549"/>
    <cellStyle name="Calc cel 8 2 2 3 5 3" xfId="40377"/>
    <cellStyle name="Calc cel 8 2 2 3 5 4" xfId="48550"/>
    <cellStyle name="Calc cel 8 2 2 3 6" xfId="15916"/>
    <cellStyle name="Calc cel 8 2 2 3 6 2" xfId="34243"/>
    <cellStyle name="Calc cel 8 2 2 3 6 3" xfId="41071"/>
    <cellStyle name="Calc cel 8 2 2 3 6 4" xfId="49244"/>
    <cellStyle name="Calc cel 8 2 2 3 7" xfId="16534"/>
    <cellStyle name="Calc cel 8 2 2 3 7 2" xfId="34861"/>
    <cellStyle name="Calc cel 8 2 2 3 7 3" xfId="41689"/>
    <cellStyle name="Calc cel 8 2 2 3 7 4" xfId="49862"/>
    <cellStyle name="Calc cel 8 2 2 3 8" xfId="5181"/>
    <cellStyle name="Calc cel 8 2 2 3 9" xfId="24633"/>
    <cellStyle name="Calc cel 8 2 2 4" xfId="6179"/>
    <cellStyle name="Calc cel 8 2 2 4 2" xfId="12553"/>
    <cellStyle name="Calc cel 8 2 2 4 2 2" xfId="30880"/>
    <cellStyle name="Calc cel 8 2 2 4 2 3" xfId="36355"/>
    <cellStyle name="Calc cel 8 2 2 4 3" xfId="25631"/>
    <cellStyle name="Calc cel 8 2 2 4 4" xfId="36075"/>
    <cellStyle name="Calc cel 8 2 2 4 5" xfId="45038"/>
    <cellStyle name="Calc cel 8 2 2 5" xfId="6669"/>
    <cellStyle name="Calc cel 8 2 2 5 2" xfId="12983"/>
    <cellStyle name="Calc cel 8 2 2 5 2 2" xfId="31310"/>
    <cellStyle name="Calc cel 8 2 2 5 2 3" xfId="26824"/>
    <cellStyle name="Calc cel 8 2 2 5 3" xfId="26121"/>
    <cellStyle name="Calc cel 8 2 2 5 4" xfId="29431"/>
    <cellStyle name="Calc cel 8 2 2 5 5" xfId="45527"/>
    <cellStyle name="Calc cel 8 2 2 6" xfId="8479"/>
    <cellStyle name="Calc cel 8 2 2 6 2" xfId="27593"/>
    <cellStyle name="Calc cel 8 2 2 6 3" xfId="38982"/>
    <cellStyle name="Calc cel 8 2 2 6 4" xfId="47163"/>
    <cellStyle name="Calc cel 8 2 2 7" xfId="14610"/>
    <cellStyle name="Calc cel 8 2 2 7 2" xfId="32937"/>
    <cellStyle name="Calc cel 8 2 2 7 3" xfId="39765"/>
    <cellStyle name="Calc cel 8 2 2 7 4" xfId="47938"/>
    <cellStyle name="Calc cel 8 2 2 8" xfId="15338"/>
    <cellStyle name="Calc cel 8 2 2 8 2" xfId="33665"/>
    <cellStyle name="Calc cel 8 2 2 8 3" xfId="40493"/>
    <cellStyle name="Calc cel 8 2 2 8 4" xfId="48666"/>
    <cellStyle name="Calc cel 8 2 2 9" xfId="15997"/>
    <cellStyle name="Calc cel 8 2 2 9 2" xfId="34324"/>
    <cellStyle name="Calc cel 8 2 2 9 3" xfId="41152"/>
    <cellStyle name="Calc cel 8 2 2 9 4" xfId="49325"/>
    <cellStyle name="Calc cel 8 2 3" xfId="2205"/>
    <cellStyle name="Calc cel 8 2 3 10" xfId="37109"/>
    <cellStyle name="Calc cel 8 2 3 11" xfId="42520"/>
    <cellStyle name="Calc cel 8 2 3 12" xfId="27151"/>
    <cellStyle name="Calc cel 8 2 3 13" xfId="43524"/>
    <cellStyle name="Calc cel 8 2 3 2" xfId="5248"/>
    <cellStyle name="Calc cel 8 2 3 2 2" xfId="11700"/>
    <cellStyle name="Calc cel 8 2 3 2 2 2" xfId="30027"/>
    <cellStyle name="Calc cel 8 2 3 2 2 3" xfId="4280"/>
    <cellStyle name="Calc cel 8 2 3 2 3" xfId="24700"/>
    <cellStyle name="Calc cel 8 2 3 2 4" xfId="38211"/>
    <cellStyle name="Calc cel 8 2 3 2 5" xfId="44107"/>
    <cellStyle name="Calc cel 8 2 3 3" xfId="6756"/>
    <cellStyle name="Calc cel 8 2 3 3 2" xfId="13043"/>
    <cellStyle name="Calc cel 8 2 3 3 2 2" xfId="31370"/>
    <cellStyle name="Calc cel 8 2 3 3 2 3" xfId="29863"/>
    <cellStyle name="Calc cel 8 2 3 3 3" xfId="26208"/>
    <cellStyle name="Calc cel 8 2 3 3 4" xfId="38922"/>
    <cellStyle name="Calc cel 8 2 3 3 5" xfId="45614"/>
    <cellStyle name="Calc cel 8 2 3 4" xfId="8682"/>
    <cellStyle name="Calc cel 8 2 3 4 2" xfId="27728"/>
    <cellStyle name="Calc cel 8 2 3 4 3" xfId="37738"/>
    <cellStyle name="Calc cel 8 2 3 4 4" xfId="47279"/>
    <cellStyle name="Calc cel 8 2 3 5" xfId="14706"/>
    <cellStyle name="Calc cel 8 2 3 5 2" xfId="33033"/>
    <cellStyle name="Calc cel 8 2 3 5 3" xfId="39861"/>
    <cellStyle name="Calc cel 8 2 3 5 4" xfId="48034"/>
    <cellStyle name="Calc cel 8 2 3 6" xfId="15400"/>
    <cellStyle name="Calc cel 8 2 3 6 2" xfId="33727"/>
    <cellStyle name="Calc cel 8 2 3 6 3" xfId="40555"/>
    <cellStyle name="Calc cel 8 2 3 6 4" xfId="48728"/>
    <cellStyle name="Calc cel 8 2 3 7" xfId="16018"/>
    <cellStyle name="Calc cel 8 2 3 7 2" xfId="34345"/>
    <cellStyle name="Calc cel 8 2 3 7 3" xfId="41173"/>
    <cellStyle name="Calc cel 8 2 3 7 4" xfId="49346"/>
    <cellStyle name="Calc cel 8 2 3 8" xfId="4665"/>
    <cellStyle name="Calc cel 8 2 3 9" xfId="24117"/>
    <cellStyle name="Calc cel 8 2 4" xfId="2557"/>
    <cellStyle name="Calc cel 8 2 4 10" xfId="29880"/>
    <cellStyle name="Calc cel 8 2 4 11" xfId="41958"/>
    <cellStyle name="Calc cel 8 2 4 12" xfId="42104"/>
    <cellStyle name="Calc cel 8 2 4 13" xfId="43876"/>
    <cellStyle name="Calc cel 8 2 4 2" xfId="6013"/>
    <cellStyle name="Calc cel 8 2 4 2 2" xfId="12402"/>
    <cellStyle name="Calc cel 8 2 4 2 2 2" xfId="30729"/>
    <cellStyle name="Calc cel 8 2 4 2 2 3" xfId="29427"/>
    <cellStyle name="Calc cel 8 2 4 2 3" xfId="25465"/>
    <cellStyle name="Calc cel 8 2 4 2 4" xfId="37186"/>
    <cellStyle name="Calc cel 8 2 4 2 5" xfId="44872"/>
    <cellStyle name="Calc cel 8 2 4 3" xfId="7108"/>
    <cellStyle name="Calc cel 8 2 4 3 2" xfId="13395"/>
    <cellStyle name="Calc cel 8 2 4 3 2 2" xfId="31722"/>
    <cellStyle name="Calc cel 8 2 4 3 2 3" xfId="37655"/>
    <cellStyle name="Calc cel 8 2 4 3 3" xfId="26560"/>
    <cellStyle name="Calc cel 8 2 4 3 4" xfId="36615"/>
    <cellStyle name="Calc cel 8 2 4 3 5" xfId="45966"/>
    <cellStyle name="Calc cel 8 2 4 4" xfId="9034"/>
    <cellStyle name="Calc cel 8 2 4 4 2" xfId="28080"/>
    <cellStyle name="Calc cel 8 2 4 4 3" xfId="2756"/>
    <cellStyle name="Calc cel 8 2 4 4 4" xfId="47631"/>
    <cellStyle name="Calc cel 8 2 4 5" xfId="15058"/>
    <cellStyle name="Calc cel 8 2 4 5 2" xfId="33385"/>
    <cellStyle name="Calc cel 8 2 4 5 3" xfId="40213"/>
    <cellStyle name="Calc cel 8 2 4 5 4" xfId="48386"/>
    <cellStyle name="Calc cel 8 2 4 6" xfId="15752"/>
    <cellStyle name="Calc cel 8 2 4 6 2" xfId="34079"/>
    <cellStyle name="Calc cel 8 2 4 6 3" xfId="40907"/>
    <cellStyle name="Calc cel 8 2 4 6 4" xfId="49080"/>
    <cellStyle name="Calc cel 8 2 4 7" xfId="16370"/>
    <cellStyle name="Calc cel 8 2 4 7 2" xfId="34697"/>
    <cellStyle name="Calc cel 8 2 4 7 3" xfId="41525"/>
    <cellStyle name="Calc cel 8 2 4 7 4" xfId="49698"/>
    <cellStyle name="Calc cel 8 2 4 8" xfId="5017"/>
    <cellStyle name="Calc cel 8 2 4 9" xfId="24469"/>
    <cellStyle name="Calc cel 8 2 5" xfId="6076"/>
    <cellStyle name="Calc cel 8 2 5 2" xfId="12458"/>
    <cellStyle name="Calc cel 8 2 5 2 2" xfId="30785"/>
    <cellStyle name="Calc cel 8 2 5 2 3" xfId="36891"/>
    <cellStyle name="Calc cel 8 2 5 3" xfId="25528"/>
    <cellStyle name="Calc cel 8 2 5 4" xfId="23594"/>
    <cellStyle name="Calc cel 8 2 5 5" xfId="44935"/>
    <cellStyle name="Calc cel 8 2 6" xfId="6499"/>
    <cellStyle name="Calc cel 8 2 6 2" xfId="12837"/>
    <cellStyle name="Calc cel 8 2 6 2 2" xfId="31164"/>
    <cellStyle name="Calc cel 8 2 6 2 3" xfId="37357"/>
    <cellStyle name="Calc cel 8 2 6 3" xfId="25951"/>
    <cellStyle name="Calc cel 8 2 6 4" xfId="24061"/>
    <cellStyle name="Calc cel 8 2 6 5" xfId="45358"/>
    <cellStyle name="Calc cel 8 2 7" xfId="6465"/>
    <cellStyle name="Calc cel 8 2 7 2" xfId="12808"/>
    <cellStyle name="Calc cel 8 2 7 2 2" xfId="31135"/>
    <cellStyle name="Calc cel 8 2 7 2 3" xfId="37748"/>
    <cellStyle name="Calc cel 8 2 7 3" xfId="25917"/>
    <cellStyle name="Calc cel 8 2 7 4" xfId="28497"/>
    <cellStyle name="Calc cel 8 2 7 5" xfId="45324"/>
    <cellStyle name="Calc cel 8 2 8" xfId="5375"/>
    <cellStyle name="Calc cel 8 2 8 2" xfId="24827"/>
    <cellStyle name="Calc cel 8 2 8 3" xfId="37651"/>
    <cellStyle name="Calc cel 8 2 8 4" xfId="44234"/>
    <cellStyle name="Calc cel 8 2 9" xfId="13925"/>
    <cellStyle name="Calc cel 8 2 9 2" xfId="32252"/>
    <cellStyle name="Calc cel 8 2 9 3" xfId="28456"/>
    <cellStyle name="Calc cel 8 2 9 4" xfId="46656"/>
    <cellStyle name="Calc cel 8 3" xfId="1391"/>
    <cellStyle name="Calc cel 8 3 10" xfId="14342"/>
    <cellStyle name="Calc cel 8 3 10 2" xfId="32669"/>
    <cellStyle name="Calc cel 8 3 10 3" xfId="39497"/>
    <cellStyle name="Calc cel 8 3 10 4" xfId="47077"/>
    <cellStyle name="Calc cel 8 3 11" xfId="14530"/>
    <cellStyle name="Calc cel 8 3 11 2" xfId="32857"/>
    <cellStyle name="Calc cel 8 3 11 3" xfId="39685"/>
    <cellStyle name="Calc cel 8 3 11 4" xfId="47858"/>
    <cellStyle name="Calc cel 8 3 12" xfId="3987"/>
    <cellStyle name="Calc cel 8 3 13" xfId="23538"/>
    <cellStyle name="Calc cel 8 3 14" xfId="29526"/>
    <cellStyle name="Calc cel 8 3 15" xfId="23845"/>
    <cellStyle name="Calc cel 8 3 16" xfId="42414"/>
    <cellStyle name="Calc cel 8 3 17" xfId="43009"/>
    <cellStyle name="Calc cel 8 3 2" xfId="2306"/>
    <cellStyle name="Calc cel 8 3 2 10" xfId="38272"/>
    <cellStyle name="Calc cel 8 3 2 11" xfId="35426"/>
    <cellStyle name="Calc cel 8 3 2 12" xfId="42552"/>
    <cellStyle name="Calc cel 8 3 2 13" xfId="43625"/>
    <cellStyle name="Calc cel 8 3 2 2" xfId="5598"/>
    <cellStyle name="Calc cel 8 3 2 2 2" xfId="12026"/>
    <cellStyle name="Calc cel 8 3 2 2 2 2" xfId="30353"/>
    <cellStyle name="Calc cel 8 3 2 2 2 3" xfId="35459"/>
    <cellStyle name="Calc cel 8 3 2 2 3" xfId="25050"/>
    <cellStyle name="Calc cel 8 3 2 2 4" xfId="27022"/>
    <cellStyle name="Calc cel 8 3 2 2 5" xfId="44457"/>
    <cellStyle name="Calc cel 8 3 2 3" xfId="6857"/>
    <cellStyle name="Calc cel 8 3 2 3 2" xfId="13144"/>
    <cellStyle name="Calc cel 8 3 2 3 2 2" xfId="31471"/>
    <cellStyle name="Calc cel 8 3 2 3 2 3" xfId="35327"/>
    <cellStyle name="Calc cel 8 3 2 3 3" xfId="26309"/>
    <cellStyle name="Calc cel 8 3 2 3 4" xfId="23525"/>
    <cellStyle name="Calc cel 8 3 2 3 5" xfId="45715"/>
    <cellStyle name="Calc cel 8 3 2 4" xfId="8783"/>
    <cellStyle name="Calc cel 8 3 2 4 2" xfId="27829"/>
    <cellStyle name="Calc cel 8 3 2 4 3" xfId="29292"/>
    <cellStyle name="Calc cel 8 3 2 4 4" xfId="47380"/>
    <cellStyle name="Calc cel 8 3 2 5" xfId="14807"/>
    <cellStyle name="Calc cel 8 3 2 5 2" xfId="33134"/>
    <cellStyle name="Calc cel 8 3 2 5 3" xfId="39962"/>
    <cellStyle name="Calc cel 8 3 2 5 4" xfId="48135"/>
    <cellStyle name="Calc cel 8 3 2 6" xfId="15501"/>
    <cellStyle name="Calc cel 8 3 2 6 2" xfId="33828"/>
    <cellStyle name="Calc cel 8 3 2 6 3" xfId="40656"/>
    <cellStyle name="Calc cel 8 3 2 6 4" xfId="48829"/>
    <cellStyle name="Calc cel 8 3 2 7" xfId="16119"/>
    <cellStyle name="Calc cel 8 3 2 7 2" xfId="34446"/>
    <cellStyle name="Calc cel 8 3 2 7 3" xfId="41274"/>
    <cellStyle name="Calc cel 8 3 2 7 4" xfId="49447"/>
    <cellStyle name="Calc cel 8 3 2 8" xfId="4766"/>
    <cellStyle name="Calc cel 8 3 2 9" xfId="24218"/>
    <cellStyle name="Calc cel 8 3 3" xfId="2631"/>
    <cellStyle name="Calc cel 8 3 3 10" xfId="26927"/>
    <cellStyle name="Calc cel 8 3 3 11" xfId="42397"/>
    <cellStyle name="Calc cel 8 3 3 12" xfId="23754"/>
    <cellStyle name="Calc cel 8 3 3 13" xfId="43950"/>
    <cellStyle name="Calc cel 8 3 3 2" xfId="5593"/>
    <cellStyle name="Calc cel 8 3 3 2 2" xfId="12021"/>
    <cellStyle name="Calc cel 8 3 3 2 2 2" xfId="30348"/>
    <cellStyle name="Calc cel 8 3 3 2 2 3" xfId="36332"/>
    <cellStyle name="Calc cel 8 3 3 2 3" xfId="25045"/>
    <cellStyle name="Calc cel 8 3 3 2 4" xfId="38040"/>
    <cellStyle name="Calc cel 8 3 3 2 5" xfId="44452"/>
    <cellStyle name="Calc cel 8 3 3 3" xfId="7182"/>
    <cellStyle name="Calc cel 8 3 3 3 2" xfId="13469"/>
    <cellStyle name="Calc cel 8 3 3 3 2 2" xfId="31796"/>
    <cellStyle name="Calc cel 8 3 3 3 2 3" xfId="27690"/>
    <cellStyle name="Calc cel 8 3 3 3 3" xfId="26634"/>
    <cellStyle name="Calc cel 8 3 3 3 4" xfId="36298"/>
    <cellStyle name="Calc cel 8 3 3 3 5" xfId="46040"/>
    <cellStyle name="Calc cel 8 3 3 4" xfId="9108"/>
    <cellStyle name="Calc cel 8 3 3 4 2" xfId="28154"/>
    <cellStyle name="Calc cel 8 3 3 4 3" xfId="36955"/>
    <cellStyle name="Calc cel 8 3 3 4 4" xfId="47705"/>
    <cellStyle name="Calc cel 8 3 3 5" xfId="15132"/>
    <cellStyle name="Calc cel 8 3 3 5 2" xfId="33459"/>
    <cellStyle name="Calc cel 8 3 3 5 3" xfId="40287"/>
    <cellStyle name="Calc cel 8 3 3 5 4" xfId="48460"/>
    <cellStyle name="Calc cel 8 3 3 6" xfId="15826"/>
    <cellStyle name="Calc cel 8 3 3 6 2" xfId="34153"/>
    <cellStyle name="Calc cel 8 3 3 6 3" xfId="40981"/>
    <cellStyle name="Calc cel 8 3 3 6 4" xfId="49154"/>
    <cellStyle name="Calc cel 8 3 3 7" xfId="16444"/>
    <cellStyle name="Calc cel 8 3 3 7 2" xfId="34771"/>
    <cellStyle name="Calc cel 8 3 3 7 3" xfId="41599"/>
    <cellStyle name="Calc cel 8 3 3 7 4" xfId="49772"/>
    <cellStyle name="Calc cel 8 3 3 8" xfId="5091"/>
    <cellStyle name="Calc cel 8 3 3 9" xfId="24543"/>
    <cellStyle name="Calc cel 8 3 4" xfId="5623"/>
    <cellStyle name="Calc cel 8 3 4 2" xfId="12049"/>
    <cellStyle name="Calc cel 8 3 4 2 2" xfId="30376"/>
    <cellStyle name="Calc cel 8 3 4 2 3" xfId="29704"/>
    <cellStyle name="Calc cel 8 3 4 3" xfId="25075"/>
    <cellStyle name="Calc cel 8 3 4 4" xfId="38961"/>
    <cellStyle name="Calc cel 8 3 4 5" xfId="44482"/>
    <cellStyle name="Calc cel 8 3 5" xfId="5544"/>
    <cellStyle name="Calc cel 8 3 5 2" xfId="11976"/>
    <cellStyle name="Calc cel 8 3 5 2 2" xfId="30303"/>
    <cellStyle name="Calc cel 8 3 5 2 3" xfId="28408"/>
    <cellStyle name="Calc cel 8 3 5 3" xfId="24996"/>
    <cellStyle name="Calc cel 8 3 5 4" xfId="28683"/>
    <cellStyle name="Calc cel 8 3 5 5" xfId="44403"/>
    <cellStyle name="Calc cel 8 3 6" xfId="6229"/>
    <cellStyle name="Calc cel 8 3 6 2" xfId="12601"/>
    <cellStyle name="Calc cel 8 3 6 2 2" xfId="30928"/>
    <cellStyle name="Calc cel 8 3 6 2 3" xfId="29183"/>
    <cellStyle name="Calc cel 8 3 6 3" xfId="25681"/>
    <cellStyle name="Calc cel 8 3 6 4" xfId="28681"/>
    <cellStyle name="Calc cel 8 3 6 5" xfId="45088"/>
    <cellStyle name="Calc cel 8 3 7" xfId="6720"/>
    <cellStyle name="Calc cel 8 3 7 2" xfId="26172"/>
    <cellStyle name="Calc cel 8 3 7 3" xfId="36120"/>
    <cellStyle name="Calc cel 8 3 7 4" xfId="45578"/>
    <cellStyle name="Calc cel 8 3 8" xfId="14040"/>
    <cellStyle name="Calc cel 8 3 8 2" xfId="32367"/>
    <cellStyle name="Calc cel 8 3 8 3" xfId="36506"/>
    <cellStyle name="Calc cel 8 3 8 4" xfId="46771"/>
    <cellStyle name="Calc cel 8 3 9" xfId="13756"/>
    <cellStyle name="Calc cel 8 3 9 2" xfId="32083"/>
    <cellStyle name="Calc cel 8 3 9 3" xfId="37996"/>
    <cellStyle name="Calc cel 8 3 9 4" xfId="46396"/>
    <cellStyle name="Calc cel 8 4" xfId="2531"/>
    <cellStyle name="Calc cel 8 4 10" xfId="37056"/>
    <cellStyle name="Calc cel 8 4 11" xfId="41782"/>
    <cellStyle name="Calc cel 8 4 12" xfId="38257"/>
    <cellStyle name="Calc cel 8 4 13" xfId="43850"/>
    <cellStyle name="Calc cel 8 4 2" xfId="5382"/>
    <cellStyle name="Calc cel 8 4 2 2" xfId="11820"/>
    <cellStyle name="Calc cel 8 4 2 2 2" xfId="30147"/>
    <cellStyle name="Calc cel 8 4 2 2 3" xfId="35233"/>
    <cellStyle name="Calc cel 8 4 2 3" xfId="24834"/>
    <cellStyle name="Calc cel 8 4 2 4" xfId="27270"/>
    <cellStyle name="Calc cel 8 4 2 5" xfId="44241"/>
    <cellStyle name="Calc cel 8 4 3" xfId="7082"/>
    <cellStyle name="Calc cel 8 4 3 2" xfId="13369"/>
    <cellStyle name="Calc cel 8 4 3 2 2" xfId="31696"/>
    <cellStyle name="Calc cel 8 4 3 2 3" xfId="36705"/>
    <cellStyle name="Calc cel 8 4 3 3" xfId="26534"/>
    <cellStyle name="Calc cel 8 4 3 4" xfId="27375"/>
    <cellStyle name="Calc cel 8 4 3 5" xfId="45940"/>
    <cellStyle name="Calc cel 8 4 4" xfId="9008"/>
    <cellStyle name="Calc cel 8 4 4 2" xfId="28054"/>
    <cellStyle name="Calc cel 8 4 4 3" xfId="39413"/>
    <cellStyle name="Calc cel 8 4 4 4" xfId="47605"/>
    <cellStyle name="Calc cel 8 4 5" xfId="15032"/>
    <cellStyle name="Calc cel 8 4 5 2" xfId="33359"/>
    <cellStyle name="Calc cel 8 4 5 3" xfId="40187"/>
    <cellStyle name="Calc cel 8 4 5 4" xfId="48360"/>
    <cellStyle name="Calc cel 8 4 6" xfId="15726"/>
    <cellStyle name="Calc cel 8 4 6 2" xfId="34053"/>
    <cellStyle name="Calc cel 8 4 6 3" xfId="40881"/>
    <cellStyle name="Calc cel 8 4 6 4" xfId="49054"/>
    <cellStyle name="Calc cel 8 4 7" xfId="16344"/>
    <cellStyle name="Calc cel 8 4 7 2" xfId="34671"/>
    <cellStyle name="Calc cel 8 4 7 3" xfId="41499"/>
    <cellStyle name="Calc cel 8 4 7 4" xfId="49672"/>
    <cellStyle name="Calc cel 8 4 8" xfId="4991"/>
    <cellStyle name="Calc cel 8 4 9" xfId="24443"/>
    <cellStyle name="Calc cel 8 5" xfId="2493"/>
    <cellStyle name="Calc cel 8 5 10" xfId="27637"/>
    <cellStyle name="Calc cel 8 5 11" xfId="38426"/>
    <cellStyle name="Calc cel 8 5 12" xfId="42197"/>
    <cellStyle name="Calc cel 8 5 13" xfId="43812"/>
    <cellStyle name="Calc cel 8 5 2" xfId="5789"/>
    <cellStyle name="Calc cel 8 5 2 2" xfId="12198"/>
    <cellStyle name="Calc cel 8 5 2 2 2" xfId="30525"/>
    <cellStyle name="Calc cel 8 5 2 2 3" xfId="35747"/>
    <cellStyle name="Calc cel 8 5 2 3" xfId="25241"/>
    <cellStyle name="Calc cel 8 5 2 4" xfId="37732"/>
    <cellStyle name="Calc cel 8 5 2 5" xfId="44648"/>
    <cellStyle name="Calc cel 8 5 3" xfId="7044"/>
    <cellStyle name="Calc cel 8 5 3 2" xfId="13331"/>
    <cellStyle name="Calc cel 8 5 3 2 2" xfId="31658"/>
    <cellStyle name="Calc cel 8 5 3 2 3" xfId="36926"/>
    <cellStyle name="Calc cel 8 5 3 3" xfId="26496"/>
    <cellStyle name="Calc cel 8 5 3 4" xfId="37383"/>
    <cellStyle name="Calc cel 8 5 3 5" xfId="45902"/>
    <cellStyle name="Calc cel 8 5 4" xfId="8970"/>
    <cellStyle name="Calc cel 8 5 4 2" xfId="28016"/>
    <cellStyle name="Calc cel 8 5 4 3" xfId="36780"/>
    <cellStyle name="Calc cel 8 5 4 4" xfId="47567"/>
    <cellStyle name="Calc cel 8 5 5" xfId="14994"/>
    <cellStyle name="Calc cel 8 5 5 2" xfId="33321"/>
    <cellStyle name="Calc cel 8 5 5 3" xfId="40149"/>
    <cellStyle name="Calc cel 8 5 5 4" xfId="48322"/>
    <cellStyle name="Calc cel 8 5 6" xfId="15688"/>
    <cellStyle name="Calc cel 8 5 6 2" xfId="34015"/>
    <cellStyle name="Calc cel 8 5 6 3" xfId="40843"/>
    <cellStyle name="Calc cel 8 5 6 4" xfId="49016"/>
    <cellStyle name="Calc cel 8 5 7" xfId="16306"/>
    <cellStyle name="Calc cel 8 5 7 2" xfId="34633"/>
    <cellStyle name="Calc cel 8 5 7 3" xfId="41461"/>
    <cellStyle name="Calc cel 8 5 7 4" xfId="49634"/>
    <cellStyle name="Calc cel 8 5 8" xfId="4953"/>
    <cellStyle name="Calc cel 8 5 9" xfId="24405"/>
    <cellStyle name="Calc cel 8 6" xfId="3292"/>
    <cellStyle name="Calc cel 8 6 2" xfId="10333"/>
    <cellStyle name="Calc cel 8 6 2 2" xfId="29051"/>
    <cellStyle name="Calc cel 8 6 2 3" xfId="35200"/>
    <cellStyle name="Calc cel 8 6 3" xfId="4654"/>
    <cellStyle name="Calc cel 8 6 4" xfId="2865"/>
    <cellStyle name="Calc cel 8 6 5" xfId="43193"/>
    <cellStyle name="Calc cel 8 7" xfId="5332"/>
    <cellStyle name="Calc cel 8 7 2" xfId="11780"/>
    <cellStyle name="Calc cel 8 7 2 2" xfId="30107"/>
    <cellStyle name="Calc cel 8 7 2 3" xfId="36552"/>
    <cellStyle name="Calc cel 8 7 3" xfId="24784"/>
    <cellStyle name="Calc cel 8 7 4" xfId="24008"/>
    <cellStyle name="Calc cel 8 7 5" xfId="44191"/>
    <cellStyle name="Calc cel 8 8" xfId="6325"/>
    <cellStyle name="Calc cel 8 8 2" xfId="12689"/>
    <cellStyle name="Calc cel 8 8 2 2" xfId="31016"/>
    <cellStyle name="Calc cel 8 8 2 3" xfId="36151"/>
    <cellStyle name="Calc cel 8 8 3" xfId="25777"/>
    <cellStyle name="Calc cel 8 8 4" xfId="38724"/>
    <cellStyle name="Calc cel 8 8 5" xfId="45184"/>
    <cellStyle name="Calc cel 8 9" xfId="3175"/>
    <cellStyle name="Calc cel 8 9 2" xfId="3819"/>
    <cellStyle name="Calc cel 8 9 3" xfId="27033"/>
    <cellStyle name="Calc cel 8 9 4" xfId="43095"/>
    <cellStyle name="Calculation 2" xfId="249"/>
    <cellStyle name="Calculation 3" xfId="250"/>
    <cellStyle name="Calculation 3 10" xfId="2201"/>
    <cellStyle name="Calculation 3 10 10" xfId="27080"/>
    <cellStyle name="Calculation 3 10 11" xfId="35431"/>
    <cellStyle name="Calculation 3 10 12" xfId="39025"/>
    <cellStyle name="Calculation 3 10 13" xfId="43520"/>
    <cellStyle name="Calculation 3 10 2" xfId="5995"/>
    <cellStyle name="Calculation 3 10 2 2" xfId="12386"/>
    <cellStyle name="Calculation 3 10 2 2 2" xfId="30713"/>
    <cellStyle name="Calculation 3 10 2 2 3" xfId="37666"/>
    <cellStyle name="Calculation 3 10 2 2 4" xfId="50982"/>
    <cellStyle name="Calculation 3 10 2 3" xfId="25447"/>
    <cellStyle name="Calculation 3 10 2 4" xfId="35261"/>
    <cellStyle name="Calculation 3 10 2 5" xfId="44854"/>
    <cellStyle name="Calculation 3 10 3" xfId="6752"/>
    <cellStyle name="Calculation 3 10 3 2" xfId="13039"/>
    <cellStyle name="Calculation 3 10 3 2 2" xfId="31366"/>
    <cellStyle name="Calculation 3 10 3 2 3" xfId="29426"/>
    <cellStyle name="Calculation 3 10 3 2 4" xfId="51396"/>
    <cellStyle name="Calculation 3 10 3 3" xfId="26204"/>
    <cellStyle name="Calculation 3 10 3 4" xfId="36005"/>
    <cellStyle name="Calculation 3 10 3 5" xfId="45610"/>
    <cellStyle name="Calculation 3 10 4" xfId="8678"/>
    <cellStyle name="Calculation 3 10 4 2" xfId="27724"/>
    <cellStyle name="Calculation 3 10 4 2 2" xfId="52296"/>
    <cellStyle name="Calculation 3 10 4 3" xfId="29840"/>
    <cellStyle name="Calculation 3 10 4 4" xfId="47275"/>
    <cellStyle name="Calculation 3 10 5" xfId="14702"/>
    <cellStyle name="Calculation 3 10 5 2" xfId="33029"/>
    <cellStyle name="Calculation 3 10 5 2 2" xfId="52707"/>
    <cellStyle name="Calculation 3 10 5 3" xfId="39857"/>
    <cellStyle name="Calculation 3 10 5 4" xfId="48030"/>
    <cellStyle name="Calculation 3 10 6" xfId="15396"/>
    <cellStyle name="Calculation 3 10 6 2" xfId="33723"/>
    <cellStyle name="Calculation 3 10 6 2 2" xfId="53087"/>
    <cellStyle name="Calculation 3 10 6 3" xfId="40551"/>
    <cellStyle name="Calculation 3 10 6 4" xfId="48724"/>
    <cellStyle name="Calculation 3 10 7" xfId="16014"/>
    <cellStyle name="Calculation 3 10 7 2" xfId="34341"/>
    <cellStyle name="Calculation 3 10 7 2 2" xfId="53420"/>
    <cellStyle name="Calculation 3 10 7 3" xfId="41169"/>
    <cellStyle name="Calculation 3 10 7 4" xfId="49342"/>
    <cellStyle name="Calculation 3 10 8" xfId="4661"/>
    <cellStyle name="Calculation 3 10 8 2" xfId="50258"/>
    <cellStyle name="Calculation 3 10 9" xfId="24113"/>
    <cellStyle name="Calculation 3 11" xfId="951"/>
    <cellStyle name="Calculation 3 11 10" xfId="24041"/>
    <cellStyle name="Calculation 3 11 11" xfId="41992"/>
    <cellStyle name="Calculation 3 11 12" xfId="42241"/>
    <cellStyle name="Calculation 3 11 13" xfId="43332"/>
    <cellStyle name="Calculation 3 11 2" xfId="3308"/>
    <cellStyle name="Calculation 3 11 2 2" xfId="10348"/>
    <cellStyle name="Calculation 3 11 2 2 2" xfId="29066"/>
    <cellStyle name="Calculation 3 11 2 2 3" xfId="4597"/>
    <cellStyle name="Calculation 3 11 2 2 4" xfId="50093"/>
    <cellStyle name="Calculation 3 11 2 3" xfId="4305"/>
    <cellStyle name="Calculation 3 11 2 4" xfId="4569"/>
    <cellStyle name="Calculation 3 11 2 5" xfId="43209"/>
    <cellStyle name="Calculation 3 11 3" xfId="5414"/>
    <cellStyle name="Calculation 3 11 3 2" xfId="11850"/>
    <cellStyle name="Calculation 3 11 3 2 2" xfId="30177"/>
    <cellStyle name="Calculation 3 11 3 2 3" xfId="29390"/>
    <cellStyle name="Calculation 3 11 3 2 4" xfId="50673"/>
    <cellStyle name="Calculation 3 11 3 3" xfId="24866"/>
    <cellStyle name="Calculation 3 11 3 4" xfId="36385"/>
    <cellStyle name="Calculation 3 11 3 5" xfId="44273"/>
    <cellStyle name="Calculation 3 11 4" xfId="7579"/>
    <cellStyle name="Calculation 3 11 4 2" xfId="26962"/>
    <cellStyle name="Calculation 3 11 4 2 2" xfId="51850"/>
    <cellStyle name="Calculation 3 11 4 3" xfId="38815"/>
    <cellStyle name="Calculation 3 11 4 4" xfId="46459"/>
    <cellStyle name="Calculation 3 11 5" xfId="14005"/>
    <cellStyle name="Calculation 3 11 5 2" xfId="32332"/>
    <cellStyle name="Calculation 3 11 5 2 2" xfId="51999"/>
    <cellStyle name="Calculation 3 11 5 3" xfId="29323"/>
    <cellStyle name="Calculation 3 11 5 4" xfId="46736"/>
    <cellStyle name="Calculation 3 11 6" xfId="14216"/>
    <cellStyle name="Calculation 3 11 6 2" xfId="32543"/>
    <cellStyle name="Calculation 3 11 6 2 2" xfId="52118"/>
    <cellStyle name="Calculation 3 11 6 3" xfId="29471"/>
    <cellStyle name="Calculation 3 11 6 4" xfId="46947"/>
    <cellStyle name="Calculation 3 11 7" xfId="14124"/>
    <cellStyle name="Calculation 3 11 7 2" xfId="32451"/>
    <cellStyle name="Calculation 3 11 7 2 2" xfId="52068"/>
    <cellStyle name="Calculation 3 11 7 3" xfId="38128"/>
    <cellStyle name="Calculation 3 11 7 4" xfId="46855"/>
    <cellStyle name="Calculation 3 11 8" xfId="3616"/>
    <cellStyle name="Calculation 3 11 8 2" xfId="50153"/>
    <cellStyle name="Calculation 3 11 9" xfId="4209"/>
    <cellStyle name="Calculation 3 12" xfId="3250"/>
    <cellStyle name="Calculation 3 12 2" xfId="10297"/>
    <cellStyle name="Calculation 3 12 2 2" xfId="29015"/>
    <cellStyle name="Calculation 3 12 2 3" xfId="35846"/>
    <cellStyle name="Calculation 3 12 2 4" xfId="50059"/>
    <cellStyle name="Calculation 3 12 3" xfId="2776"/>
    <cellStyle name="Calculation 3 12 4" xfId="4106"/>
    <cellStyle name="Calculation 3 12 5" xfId="43151"/>
    <cellStyle name="Calculation 3 13" xfId="5879"/>
    <cellStyle name="Calculation 3 13 2" xfId="12283"/>
    <cellStyle name="Calculation 3 13 2 2" xfId="30610"/>
    <cellStyle name="Calculation 3 13 2 3" xfId="37073"/>
    <cellStyle name="Calculation 3 13 2 4" xfId="50922"/>
    <cellStyle name="Calculation 3 13 3" xfId="25331"/>
    <cellStyle name="Calculation 3 13 4" xfId="36738"/>
    <cellStyle name="Calculation 3 13 5" xfId="44738"/>
    <cellStyle name="Calculation 3 14" xfId="6323"/>
    <cellStyle name="Calculation 3 14 2" xfId="12687"/>
    <cellStyle name="Calculation 3 14 2 2" xfId="31014"/>
    <cellStyle name="Calculation 3 14 2 3" xfId="27418"/>
    <cellStyle name="Calculation 3 14 2 4" xfId="51147"/>
    <cellStyle name="Calculation 3 14 3" xfId="25775"/>
    <cellStyle name="Calculation 3 14 4" xfId="37404"/>
    <cellStyle name="Calculation 3 14 5" xfId="45182"/>
    <cellStyle name="Calculation 3 15" xfId="6716"/>
    <cellStyle name="Calculation 3 15 2" xfId="26168"/>
    <cellStyle name="Calculation 3 15 2 2" xfId="51374"/>
    <cellStyle name="Calculation 3 15 3" xfId="38391"/>
    <cellStyle name="Calculation 3 15 4" xfId="45574"/>
    <cellStyle name="Calculation 3 16" xfId="10028"/>
    <cellStyle name="Calculation 3 16 2" xfId="28813"/>
    <cellStyle name="Calculation 3 16 2 2" xfId="50008"/>
    <cellStyle name="Calculation 3 16 3" xfId="38993"/>
    <cellStyle name="Calculation 3 16 4" xfId="43059"/>
    <cellStyle name="Calculation 3 17" xfId="11268"/>
    <cellStyle name="Calculation 3 17 2" xfId="29714"/>
    <cellStyle name="Calculation 3 17 2 2" xfId="50218"/>
    <cellStyle name="Calculation 3 17 3" xfId="37977"/>
    <cellStyle name="Calculation 3 17 4" xfId="43442"/>
    <cellStyle name="Calculation 3 18" xfId="13660"/>
    <cellStyle name="Calculation 3 18 2" xfId="31987"/>
    <cellStyle name="Calculation 3 18 2 2" xfId="51771"/>
    <cellStyle name="Calculation 3 18 3" xfId="37664"/>
    <cellStyle name="Calculation 3 18 4" xfId="46300"/>
    <cellStyle name="Calculation 3 19" xfId="14453"/>
    <cellStyle name="Calculation 3 19 2" xfId="32780"/>
    <cellStyle name="Calculation 3 19 2 2" xfId="52277"/>
    <cellStyle name="Calculation 3 19 3" xfId="39608"/>
    <cellStyle name="Calculation 3 19 4" xfId="47244"/>
    <cellStyle name="Calculation 3 2" xfId="491"/>
    <cellStyle name="Calculation 3 2 10" xfId="5484"/>
    <cellStyle name="Calculation 3 2 10 2" xfId="24936"/>
    <cellStyle name="Calculation 3 2 10 2 2" xfId="50712"/>
    <cellStyle name="Calculation 3 2 10 3" xfId="36197"/>
    <cellStyle name="Calculation 3 2 10 4" xfId="44343"/>
    <cellStyle name="Calculation 3 2 11" xfId="13632"/>
    <cellStyle name="Calculation 3 2 11 2" xfId="31959"/>
    <cellStyle name="Calculation 3 2 11 2 2" xfId="51750"/>
    <cellStyle name="Calculation 3 2 11 3" xfId="37784"/>
    <cellStyle name="Calculation 3 2 11 4" xfId="46272"/>
    <cellStyle name="Calculation 3 2 12" xfId="10193"/>
    <cellStyle name="Calculation 3 2 12 2" xfId="28925"/>
    <cellStyle name="Calculation 3 2 12 2 2" xfId="50021"/>
    <cellStyle name="Calculation 3 2 12 3" xfId="35446"/>
    <cellStyle name="Calculation 3 2 12 4" xfId="43080"/>
    <cellStyle name="Calculation 3 2 13" xfId="9987"/>
    <cellStyle name="Calculation 3 2 13 2" xfId="28776"/>
    <cellStyle name="Calculation 3 2 13 2 2" xfId="49997"/>
    <cellStyle name="Calculation 3 2 13 3" xfId="38757"/>
    <cellStyle name="Calculation 3 2 13 4" xfId="43031"/>
    <cellStyle name="Calculation 3 2 14" xfId="10220"/>
    <cellStyle name="Calculation 3 2 14 2" xfId="28944"/>
    <cellStyle name="Calculation 3 2 14 2 2" xfId="50026"/>
    <cellStyle name="Calculation 3 2 14 3" xfId="29968"/>
    <cellStyle name="Calculation 3 2 14 4" xfId="43087"/>
    <cellStyle name="Calculation 3 2 15" xfId="2971"/>
    <cellStyle name="Calculation 3 2 16" xfId="2835"/>
    <cellStyle name="Calculation 3 2 17" xfId="34890"/>
    <cellStyle name="Calculation 3 2 18" xfId="42425"/>
    <cellStyle name="Calculation 3 2 19" xfId="42625"/>
    <cellStyle name="Calculation 3 2 2" xfId="790"/>
    <cellStyle name="Calculation 3 2 2 10" xfId="14330"/>
    <cellStyle name="Calculation 3 2 2 10 2" xfId="32657"/>
    <cellStyle name="Calculation 3 2 2 10 2 2" xfId="52181"/>
    <cellStyle name="Calculation 3 2 2 10 3" xfId="39485"/>
    <cellStyle name="Calculation 3 2 2 10 4" xfId="47065"/>
    <cellStyle name="Calculation 3 2 2 11" xfId="14519"/>
    <cellStyle name="Calculation 3 2 2 11 2" xfId="32846"/>
    <cellStyle name="Calculation 3 2 2 11 2 2" xfId="52602"/>
    <cellStyle name="Calculation 3 2 2 11 3" xfId="39674"/>
    <cellStyle name="Calculation 3 2 2 11 4" xfId="47847"/>
    <cellStyle name="Calculation 3 2 2 12" xfId="15257"/>
    <cellStyle name="Calculation 3 2 2 12 2" xfId="33584"/>
    <cellStyle name="Calculation 3 2 2 12 2 2" xfId="53004"/>
    <cellStyle name="Calculation 3 2 2 12 3" xfId="40412"/>
    <cellStyle name="Calculation 3 2 2 12 4" xfId="48585"/>
    <cellStyle name="Calculation 3 2 2 13" xfId="3139"/>
    <cellStyle name="Calculation 3 2 2 13 2" xfId="49934"/>
    <cellStyle name="Calculation 3 2 2 14" xfId="4372"/>
    <cellStyle name="Calculation 3 2 2 15" xfId="36067"/>
    <cellStyle name="Calculation 3 2 2 16" xfId="42028"/>
    <cellStyle name="Calculation 3 2 2 17" xfId="37710"/>
    <cellStyle name="Calculation 3 2 2 18" xfId="42922"/>
    <cellStyle name="Calculation 3 2 2 2" xfId="1980"/>
    <cellStyle name="Calculation 3 2 2 2 10" xfId="4467"/>
    <cellStyle name="Calculation 3 2 2 2 10 2" xfId="50234"/>
    <cellStyle name="Calculation 3 2 2 2 11" xfId="23962"/>
    <cellStyle name="Calculation 3 2 2 2 12" xfId="39225"/>
    <cellStyle name="Calculation 3 2 2 2 13" xfId="39428"/>
    <cellStyle name="Calculation 3 2 2 2 14" xfId="42113"/>
    <cellStyle name="Calculation 3 2 2 2 15" xfId="43481"/>
    <cellStyle name="Calculation 3 2 2 2 2" xfId="2645"/>
    <cellStyle name="Calculation 3 2 2 2 2 10" xfId="37543"/>
    <cellStyle name="Calculation 3 2 2 2 2 11" xfId="42691"/>
    <cellStyle name="Calculation 3 2 2 2 2 12" xfId="27373"/>
    <cellStyle name="Calculation 3 2 2 2 2 13" xfId="43964"/>
    <cellStyle name="Calculation 3 2 2 2 2 2" xfId="5825"/>
    <cellStyle name="Calculation 3 2 2 2 2 2 2" xfId="12231"/>
    <cellStyle name="Calculation 3 2 2 2 2 2 2 2" xfId="30558"/>
    <cellStyle name="Calculation 3 2 2 2 2 2 2 3" xfId="37726"/>
    <cellStyle name="Calculation 3 2 2 2 2 2 2 4" xfId="50893"/>
    <cellStyle name="Calculation 3 2 2 2 2 2 3" xfId="25277"/>
    <cellStyle name="Calculation 3 2 2 2 2 2 4" xfId="37972"/>
    <cellStyle name="Calculation 3 2 2 2 2 2 5" xfId="44684"/>
    <cellStyle name="Calculation 3 2 2 2 2 3" xfId="7196"/>
    <cellStyle name="Calculation 3 2 2 2 2 3 2" xfId="13483"/>
    <cellStyle name="Calculation 3 2 2 2 2 3 2 2" xfId="31810"/>
    <cellStyle name="Calculation 3 2 2 2 2 3 2 3" xfId="37985"/>
    <cellStyle name="Calculation 3 2 2 2 2 3 2 4" xfId="51631"/>
    <cellStyle name="Calculation 3 2 2 2 2 3 3" xfId="26648"/>
    <cellStyle name="Calculation 3 2 2 2 2 3 4" xfId="35298"/>
    <cellStyle name="Calculation 3 2 2 2 2 3 5" xfId="46054"/>
    <cellStyle name="Calculation 3 2 2 2 2 4" xfId="9122"/>
    <cellStyle name="Calculation 3 2 2 2 2 4 2" xfId="28168"/>
    <cellStyle name="Calculation 3 2 2 2 2 4 2 2" xfId="52531"/>
    <cellStyle name="Calculation 3 2 2 2 2 4 3" xfId="36436"/>
    <cellStyle name="Calculation 3 2 2 2 2 4 4" xfId="47719"/>
    <cellStyle name="Calculation 3 2 2 2 2 5" xfId="15146"/>
    <cellStyle name="Calculation 3 2 2 2 2 5 2" xfId="33473"/>
    <cellStyle name="Calculation 3 2 2 2 2 5 2 2" xfId="52942"/>
    <cellStyle name="Calculation 3 2 2 2 2 5 3" xfId="40301"/>
    <cellStyle name="Calculation 3 2 2 2 2 5 4" xfId="48474"/>
    <cellStyle name="Calculation 3 2 2 2 2 6" xfId="15840"/>
    <cellStyle name="Calculation 3 2 2 2 2 6 2" xfId="34167"/>
    <cellStyle name="Calculation 3 2 2 2 2 6 2 2" xfId="53322"/>
    <cellStyle name="Calculation 3 2 2 2 2 6 3" xfId="40995"/>
    <cellStyle name="Calculation 3 2 2 2 2 6 4" xfId="49168"/>
    <cellStyle name="Calculation 3 2 2 2 2 7" xfId="16458"/>
    <cellStyle name="Calculation 3 2 2 2 2 7 2" xfId="34785"/>
    <cellStyle name="Calculation 3 2 2 2 2 7 2 2" xfId="53655"/>
    <cellStyle name="Calculation 3 2 2 2 2 7 3" xfId="41613"/>
    <cellStyle name="Calculation 3 2 2 2 2 7 4" xfId="49786"/>
    <cellStyle name="Calculation 3 2 2 2 2 8" xfId="5105"/>
    <cellStyle name="Calculation 3 2 2 2 2 8 2" xfId="50493"/>
    <cellStyle name="Calculation 3 2 2 2 2 9" xfId="24557"/>
    <cellStyle name="Calculation 3 2 2 2 3" xfId="2699"/>
    <cellStyle name="Calculation 3 2 2 2 3 10" xfId="36760"/>
    <cellStyle name="Calculation 3 2 2 2 3 11" xfId="29503"/>
    <cellStyle name="Calculation 3 2 2 2 3 12" xfId="28461"/>
    <cellStyle name="Calculation 3 2 2 2 3 13" xfId="44018"/>
    <cellStyle name="Calculation 3 2 2 2 3 2" xfId="5224"/>
    <cellStyle name="Calculation 3 2 2 2 3 2 2" xfId="11677"/>
    <cellStyle name="Calculation 3 2 2 2 3 2 2 2" xfId="30004"/>
    <cellStyle name="Calculation 3 2 2 2 3 2 2 3" xfId="24034"/>
    <cellStyle name="Calculation 3 2 2 2 3 2 2 4" xfId="50559"/>
    <cellStyle name="Calculation 3 2 2 2 3 2 3" xfId="24676"/>
    <cellStyle name="Calculation 3 2 2 2 3 2 4" xfId="28428"/>
    <cellStyle name="Calculation 3 2 2 2 3 2 5" xfId="44083"/>
    <cellStyle name="Calculation 3 2 2 2 3 3" xfId="7250"/>
    <cellStyle name="Calculation 3 2 2 2 3 3 2" xfId="13537"/>
    <cellStyle name="Calculation 3 2 2 2 3 3 2 2" xfId="31864"/>
    <cellStyle name="Calculation 3 2 2 2 3 3 2 3" xfId="37844"/>
    <cellStyle name="Calculation 3 2 2 2 3 3 2 4" xfId="51660"/>
    <cellStyle name="Calculation 3 2 2 2 3 3 3" xfId="26702"/>
    <cellStyle name="Calculation 3 2 2 2 3 3 4" xfId="26829"/>
    <cellStyle name="Calculation 3 2 2 2 3 3 5" xfId="46108"/>
    <cellStyle name="Calculation 3 2 2 2 3 4" xfId="9176"/>
    <cellStyle name="Calculation 3 2 2 2 3 4 2" xfId="28222"/>
    <cellStyle name="Calculation 3 2 2 2 3 4 2 2" xfId="52560"/>
    <cellStyle name="Calculation 3 2 2 2 3 4 3" xfId="35765"/>
    <cellStyle name="Calculation 3 2 2 2 3 4 4" xfId="47773"/>
    <cellStyle name="Calculation 3 2 2 2 3 5" xfId="15200"/>
    <cellStyle name="Calculation 3 2 2 2 3 5 2" xfId="33527"/>
    <cellStyle name="Calculation 3 2 2 2 3 5 2 2" xfId="52971"/>
    <cellStyle name="Calculation 3 2 2 2 3 5 3" xfId="40355"/>
    <cellStyle name="Calculation 3 2 2 2 3 5 4" xfId="48528"/>
    <cellStyle name="Calculation 3 2 2 2 3 6" xfId="15894"/>
    <cellStyle name="Calculation 3 2 2 2 3 6 2" xfId="34221"/>
    <cellStyle name="Calculation 3 2 2 2 3 6 2 2" xfId="53351"/>
    <cellStyle name="Calculation 3 2 2 2 3 6 3" xfId="41049"/>
    <cellStyle name="Calculation 3 2 2 2 3 6 4" xfId="49222"/>
    <cellStyle name="Calculation 3 2 2 2 3 7" xfId="16512"/>
    <cellStyle name="Calculation 3 2 2 2 3 7 2" xfId="34839"/>
    <cellStyle name="Calculation 3 2 2 2 3 7 2 2" xfId="53684"/>
    <cellStyle name="Calculation 3 2 2 2 3 7 3" xfId="41667"/>
    <cellStyle name="Calculation 3 2 2 2 3 7 4" xfId="49840"/>
    <cellStyle name="Calculation 3 2 2 2 3 8" xfId="5159"/>
    <cellStyle name="Calculation 3 2 2 2 3 8 2" xfId="50522"/>
    <cellStyle name="Calculation 3 2 2 2 3 9" xfId="24611"/>
    <cellStyle name="Calculation 3 2 2 2 4" xfId="6140"/>
    <cellStyle name="Calculation 3 2 2 2 4 2" xfId="12516"/>
    <cellStyle name="Calculation 3 2 2 2 4 2 2" xfId="30843"/>
    <cellStyle name="Calculation 3 2 2 2 4 2 3" xfId="39012"/>
    <cellStyle name="Calculation 3 2 2 2 4 2 4" xfId="51061"/>
    <cellStyle name="Calculation 3 2 2 2 4 3" xfId="25592"/>
    <cellStyle name="Calculation 3 2 2 2 4 4" xfId="28321"/>
    <cellStyle name="Calculation 3 2 2 2 4 5" xfId="44999"/>
    <cellStyle name="Calculation 3 2 2 2 5" xfId="6647"/>
    <cellStyle name="Calculation 3 2 2 2 5 2" xfId="12961"/>
    <cellStyle name="Calculation 3 2 2 2 5 2 2" xfId="31288"/>
    <cellStyle name="Calculation 3 2 2 2 5 2 3" xfId="27094"/>
    <cellStyle name="Calculation 3 2 2 2 5 2 4" xfId="51331"/>
    <cellStyle name="Calculation 3 2 2 2 5 3" xfId="26099"/>
    <cellStyle name="Calculation 3 2 2 2 5 4" xfId="37041"/>
    <cellStyle name="Calculation 3 2 2 2 5 5" xfId="45505"/>
    <cellStyle name="Calculation 3 2 2 2 6" xfId="8457"/>
    <cellStyle name="Calculation 3 2 2 2 6 2" xfId="27571"/>
    <cellStyle name="Calculation 3 2 2 2 6 2 2" xfId="52223"/>
    <cellStyle name="Calculation 3 2 2 2 6 3" xfId="37449"/>
    <cellStyle name="Calculation 3 2 2 2 6 4" xfId="47141"/>
    <cellStyle name="Calculation 3 2 2 2 7" xfId="14588"/>
    <cellStyle name="Calculation 3 2 2 2 7 2" xfId="32915"/>
    <cellStyle name="Calculation 3 2 2 2 7 2 2" xfId="52643"/>
    <cellStyle name="Calculation 3 2 2 2 7 3" xfId="39743"/>
    <cellStyle name="Calculation 3 2 2 2 7 4" xfId="47916"/>
    <cellStyle name="Calculation 3 2 2 2 8" xfId="15316"/>
    <cellStyle name="Calculation 3 2 2 2 8 2" xfId="33643"/>
    <cellStyle name="Calculation 3 2 2 2 8 2 2" xfId="53040"/>
    <cellStyle name="Calculation 3 2 2 2 8 3" xfId="40471"/>
    <cellStyle name="Calculation 3 2 2 2 8 4" xfId="48644"/>
    <cellStyle name="Calculation 3 2 2 2 9" xfId="15975"/>
    <cellStyle name="Calculation 3 2 2 2 9 2" xfId="34302"/>
    <cellStyle name="Calculation 3 2 2 2 9 2 2" xfId="53396"/>
    <cellStyle name="Calculation 3 2 2 2 9 3" xfId="41130"/>
    <cellStyle name="Calculation 3 2 2 2 9 4" xfId="49303"/>
    <cellStyle name="Calculation 3 2 2 3" xfId="2413"/>
    <cellStyle name="Calculation 3 2 2 3 10" xfId="39113"/>
    <cellStyle name="Calculation 3 2 2 3 11" xfId="42505"/>
    <cellStyle name="Calculation 3 2 2 3 12" xfId="42472"/>
    <cellStyle name="Calculation 3 2 2 3 13" xfId="43732"/>
    <cellStyle name="Calculation 3 2 2 3 2" xfId="5556"/>
    <cellStyle name="Calculation 3 2 2 3 2 2" xfId="11986"/>
    <cellStyle name="Calculation 3 2 2 3 2 2 2" xfId="30313"/>
    <cellStyle name="Calculation 3 2 2 3 2 2 3" xfId="28676"/>
    <cellStyle name="Calculation 3 2 2 3 2 2 4" xfId="50755"/>
    <cellStyle name="Calculation 3 2 2 3 2 3" xfId="25008"/>
    <cellStyle name="Calculation 3 2 2 3 2 4" xfId="35170"/>
    <cellStyle name="Calculation 3 2 2 3 2 5" xfId="44415"/>
    <cellStyle name="Calculation 3 2 2 3 3" xfId="6964"/>
    <cellStyle name="Calculation 3 2 2 3 3 2" xfId="13251"/>
    <cellStyle name="Calculation 3 2 2 3 3 2 2" xfId="31578"/>
    <cellStyle name="Calculation 3 2 2 3 3 2 3" xfId="39203"/>
    <cellStyle name="Calculation 3 2 2 3 3 2 4" xfId="51515"/>
    <cellStyle name="Calculation 3 2 2 3 3 3" xfId="26416"/>
    <cellStyle name="Calculation 3 2 2 3 3 4" xfId="27302"/>
    <cellStyle name="Calculation 3 2 2 3 3 5" xfId="45822"/>
    <cellStyle name="Calculation 3 2 2 3 4" xfId="8890"/>
    <cellStyle name="Calculation 3 2 2 3 4 2" xfId="27936"/>
    <cellStyle name="Calculation 3 2 2 3 4 2 2" xfId="52415"/>
    <cellStyle name="Calculation 3 2 2 3 4 3" xfId="39341"/>
    <cellStyle name="Calculation 3 2 2 3 4 4" xfId="47487"/>
    <cellStyle name="Calculation 3 2 2 3 5" xfId="14914"/>
    <cellStyle name="Calculation 3 2 2 3 5 2" xfId="33241"/>
    <cellStyle name="Calculation 3 2 2 3 5 2 2" xfId="52826"/>
    <cellStyle name="Calculation 3 2 2 3 5 3" xfId="40069"/>
    <cellStyle name="Calculation 3 2 2 3 5 4" xfId="48242"/>
    <cellStyle name="Calculation 3 2 2 3 6" xfId="15608"/>
    <cellStyle name="Calculation 3 2 2 3 6 2" xfId="33935"/>
    <cellStyle name="Calculation 3 2 2 3 6 2 2" xfId="53206"/>
    <cellStyle name="Calculation 3 2 2 3 6 3" xfId="40763"/>
    <cellStyle name="Calculation 3 2 2 3 6 4" xfId="48936"/>
    <cellStyle name="Calculation 3 2 2 3 7" xfId="16226"/>
    <cellStyle name="Calculation 3 2 2 3 7 2" xfId="34553"/>
    <cellStyle name="Calculation 3 2 2 3 7 2 2" xfId="53539"/>
    <cellStyle name="Calculation 3 2 2 3 7 3" xfId="41381"/>
    <cellStyle name="Calculation 3 2 2 3 7 4" xfId="49554"/>
    <cellStyle name="Calculation 3 2 2 3 8" xfId="4873"/>
    <cellStyle name="Calculation 3 2 2 3 8 2" xfId="50377"/>
    <cellStyle name="Calculation 3 2 2 3 9" xfId="24325"/>
    <cellStyle name="Calculation 3 2 2 4" xfId="2283"/>
    <cellStyle name="Calculation 3 2 2 4 10" xfId="39237"/>
    <cellStyle name="Calculation 3 2 2 4 11" xfId="24064"/>
    <cellStyle name="Calculation 3 2 2 4 12" xfId="41718"/>
    <cellStyle name="Calculation 3 2 2 4 13" xfId="43602"/>
    <cellStyle name="Calculation 3 2 2 4 2" xfId="5558"/>
    <cellStyle name="Calculation 3 2 2 4 2 2" xfId="11988"/>
    <cellStyle name="Calculation 3 2 2 4 2 2 2" xfId="30315"/>
    <cellStyle name="Calculation 3 2 2 4 2 2 3" xfId="35281"/>
    <cellStyle name="Calculation 3 2 2 4 2 2 4" xfId="50756"/>
    <cellStyle name="Calculation 3 2 2 4 2 3" xfId="25010"/>
    <cellStyle name="Calculation 3 2 2 4 2 4" xfId="38198"/>
    <cellStyle name="Calculation 3 2 2 4 2 5" xfId="44417"/>
    <cellStyle name="Calculation 3 2 2 4 3" xfId="6834"/>
    <cellStyle name="Calculation 3 2 2 4 3 2" xfId="13121"/>
    <cellStyle name="Calculation 3 2 2 4 3 2 2" xfId="31448"/>
    <cellStyle name="Calculation 3 2 2 4 3 2 3" xfId="4117"/>
    <cellStyle name="Calculation 3 2 2 4 3 2 4" xfId="51441"/>
    <cellStyle name="Calculation 3 2 2 4 3 3" xfId="26286"/>
    <cellStyle name="Calculation 3 2 2 4 3 4" xfId="35310"/>
    <cellStyle name="Calculation 3 2 2 4 3 5" xfId="45692"/>
    <cellStyle name="Calculation 3 2 2 4 4" xfId="8760"/>
    <cellStyle name="Calculation 3 2 2 4 4 2" xfId="27806"/>
    <cellStyle name="Calculation 3 2 2 4 4 2 2" xfId="52341"/>
    <cellStyle name="Calculation 3 2 2 4 4 3" xfId="36451"/>
    <cellStyle name="Calculation 3 2 2 4 4 4" xfId="47357"/>
    <cellStyle name="Calculation 3 2 2 4 5" xfId="14784"/>
    <cellStyle name="Calculation 3 2 2 4 5 2" xfId="33111"/>
    <cellStyle name="Calculation 3 2 2 4 5 2 2" xfId="52752"/>
    <cellStyle name="Calculation 3 2 2 4 5 3" xfId="39939"/>
    <cellStyle name="Calculation 3 2 2 4 5 4" xfId="48112"/>
    <cellStyle name="Calculation 3 2 2 4 6" xfId="15478"/>
    <cellStyle name="Calculation 3 2 2 4 6 2" xfId="33805"/>
    <cellStyle name="Calculation 3 2 2 4 6 2 2" xfId="53132"/>
    <cellStyle name="Calculation 3 2 2 4 6 3" xfId="40633"/>
    <cellStyle name="Calculation 3 2 2 4 6 4" xfId="48806"/>
    <cellStyle name="Calculation 3 2 2 4 7" xfId="16096"/>
    <cellStyle name="Calculation 3 2 2 4 7 2" xfId="34423"/>
    <cellStyle name="Calculation 3 2 2 4 7 2 2" xfId="53465"/>
    <cellStyle name="Calculation 3 2 2 4 7 3" xfId="41251"/>
    <cellStyle name="Calculation 3 2 2 4 7 4" xfId="49424"/>
    <cellStyle name="Calculation 3 2 2 4 8" xfId="4743"/>
    <cellStyle name="Calculation 3 2 2 4 8 2" xfId="50303"/>
    <cellStyle name="Calculation 3 2 2 4 9" xfId="24195"/>
    <cellStyle name="Calculation 3 2 2 5" xfId="3381"/>
    <cellStyle name="Calculation 3 2 2 5 2" xfId="10417"/>
    <cellStyle name="Calculation 3 2 2 5 2 2" xfId="29128"/>
    <cellStyle name="Calculation 3 2 2 5 2 3" xfId="37127"/>
    <cellStyle name="Calculation 3 2 2 5 2 4" xfId="50122"/>
    <cellStyle name="Calculation 3 2 2 5 3" xfId="3600"/>
    <cellStyle name="Calculation 3 2 2 5 4" xfId="37290"/>
    <cellStyle name="Calculation 3 2 2 5 5" xfId="43264"/>
    <cellStyle name="Calculation 3 2 2 6" xfId="5453"/>
    <cellStyle name="Calculation 3 2 2 6 2" xfId="11889"/>
    <cellStyle name="Calculation 3 2 2 6 2 2" xfId="30216"/>
    <cellStyle name="Calculation 3 2 2 6 2 3" xfId="39399"/>
    <cellStyle name="Calculation 3 2 2 6 2 4" xfId="50695"/>
    <cellStyle name="Calculation 3 2 2 6 3" xfId="24905"/>
    <cellStyle name="Calculation 3 2 2 6 4" xfId="3099"/>
    <cellStyle name="Calculation 3 2 2 6 5" xfId="44312"/>
    <cellStyle name="Calculation 3 2 2 7" xfId="3280"/>
    <cellStyle name="Calculation 3 2 2 7 2" xfId="10321"/>
    <cellStyle name="Calculation 3 2 2 7 2 2" xfId="29039"/>
    <cellStyle name="Calculation 3 2 2 7 2 3" xfId="28715"/>
    <cellStyle name="Calculation 3 2 2 7 2 4" xfId="50074"/>
    <cellStyle name="Calculation 3 2 2 7 3" xfId="3940"/>
    <cellStyle name="Calculation 3 2 2 7 4" xfId="2853"/>
    <cellStyle name="Calculation 3 2 2 7 5" xfId="43181"/>
    <cellStyle name="Calculation 3 2 2 8" xfId="7345"/>
    <cellStyle name="Calculation 3 2 2 8 2" xfId="26797"/>
    <cellStyle name="Calculation 3 2 2 8 2 2" xfId="51717"/>
    <cellStyle name="Calculation 3 2 2 8 3" xfId="27457"/>
    <cellStyle name="Calculation 3 2 2 8 4" xfId="46203"/>
    <cellStyle name="Calculation 3 2 2 9" xfId="13689"/>
    <cellStyle name="Calculation 3 2 2 9 2" xfId="32016"/>
    <cellStyle name="Calculation 3 2 2 9 2 2" xfId="51784"/>
    <cellStyle name="Calculation 3 2 2 9 3" xfId="38706"/>
    <cellStyle name="Calculation 3 2 2 9 4" xfId="46329"/>
    <cellStyle name="Calculation 3 2 20" xfId="42803"/>
    <cellStyle name="Calculation 3 2 3" xfId="1314"/>
    <cellStyle name="Calculation 3 2 3 10" xfId="13753"/>
    <cellStyle name="Calculation 3 2 3 10 2" xfId="32080"/>
    <cellStyle name="Calculation 3 2 3 10 2 2" xfId="51812"/>
    <cellStyle name="Calculation 3 2 3 10 3" xfId="28917"/>
    <cellStyle name="Calculation 3 2 3 10 4" xfId="46393"/>
    <cellStyle name="Calculation 3 2 3 11" xfId="13653"/>
    <cellStyle name="Calculation 3 2 3 11 2" xfId="31980"/>
    <cellStyle name="Calculation 3 2 3 11 2 2" xfId="51764"/>
    <cellStyle name="Calculation 3 2 3 11 3" xfId="35373"/>
    <cellStyle name="Calculation 3 2 3 11 4" xfId="46293"/>
    <cellStyle name="Calculation 3 2 3 12" xfId="3918"/>
    <cellStyle name="Calculation 3 2 3 12 2" xfId="49969"/>
    <cellStyle name="Calculation 3 2 3 13" xfId="4083"/>
    <cellStyle name="Calculation 3 2 3 14" xfId="36241"/>
    <cellStyle name="Calculation 3 2 3 15" xfId="42295"/>
    <cellStyle name="Calculation 3 2 3 16" xfId="42606"/>
    <cellStyle name="Calculation 3 2 3 17" xfId="42987"/>
    <cellStyle name="Calculation 3 2 3 2" xfId="2366"/>
    <cellStyle name="Calculation 3 2 3 2 10" xfId="38247"/>
    <cellStyle name="Calculation 3 2 3 2 11" xfId="27414"/>
    <cellStyle name="Calculation 3 2 3 2 12" xfId="42567"/>
    <cellStyle name="Calculation 3 2 3 2 13" xfId="43685"/>
    <cellStyle name="Calculation 3 2 3 2 2" xfId="5270"/>
    <cellStyle name="Calculation 3 2 3 2 2 2" xfId="11719"/>
    <cellStyle name="Calculation 3 2 3 2 2 2 2" xfId="30046"/>
    <cellStyle name="Calculation 3 2 3 2 2 2 3" xfId="34882"/>
    <cellStyle name="Calculation 3 2 3 2 2 2 4" xfId="50581"/>
    <cellStyle name="Calculation 3 2 3 2 2 3" xfId="24722"/>
    <cellStyle name="Calculation 3 2 3 2 2 4" xfId="38510"/>
    <cellStyle name="Calculation 3 2 3 2 2 5" xfId="44129"/>
    <cellStyle name="Calculation 3 2 3 2 3" xfId="6917"/>
    <cellStyle name="Calculation 3 2 3 2 3 2" xfId="13204"/>
    <cellStyle name="Calculation 3 2 3 2 3 2 2" xfId="31531"/>
    <cellStyle name="Calculation 3 2 3 2 3 2 3" xfId="35305"/>
    <cellStyle name="Calculation 3 2 3 2 3 2 4" xfId="51486"/>
    <cellStyle name="Calculation 3 2 3 2 3 3" xfId="26369"/>
    <cellStyle name="Calculation 3 2 3 2 3 4" xfId="37485"/>
    <cellStyle name="Calculation 3 2 3 2 3 5" xfId="45775"/>
    <cellStyle name="Calculation 3 2 3 2 4" xfId="8843"/>
    <cellStyle name="Calculation 3 2 3 2 4 2" xfId="27889"/>
    <cellStyle name="Calculation 3 2 3 2 4 2 2" xfId="52386"/>
    <cellStyle name="Calculation 3 2 3 2 4 3" xfId="23853"/>
    <cellStyle name="Calculation 3 2 3 2 4 4" xfId="47440"/>
    <cellStyle name="Calculation 3 2 3 2 5" xfId="14867"/>
    <cellStyle name="Calculation 3 2 3 2 5 2" xfId="33194"/>
    <cellStyle name="Calculation 3 2 3 2 5 2 2" xfId="52797"/>
    <cellStyle name="Calculation 3 2 3 2 5 3" xfId="40022"/>
    <cellStyle name="Calculation 3 2 3 2 5 4" xfId="48195"/>
    <cellStyle name="Calculation 3 2 3 2 6" xfId="15561"/>
    <cellStyle name="Calculation 3 2 3 2 6 2" xfId="33888"/>
    <cellStyle name="Calculation 3 2 3 2 6 2 2" xfId="53177"/>
    <cellStyle name="Calculation 3 2 3 2 6 3" xfId="40716"/>
    <cellStyle name="Calculation 3 2 3 2 6 4" xfId="48889"/>
    <cellStyle name="Calculation 3 2 3 2 7" xfId="16179"/>
    <cellStyle name="Calculation 3 2 3 2 7 2" xfId="34506"/>
    <cellStyle name="Calculation 3 2 3 2 7 2 2" xfId="53510"/>
    <cellStyle name="Calculation 3 2 3 2 7 3" xfId="41334"/>
    <cellStyle name="Calculation 3 2 3 2 7 4" xfId="49507"/>
    <cellStyle name="Calculation 3 2 3 2 8" xfId="4826"/>
    <cellStyle name="Calculation 3 2 3 2 8 2" xfId="50348"/>
    <cellStyle name="Calculation 3 2 3 2 9" xfId="24278"/>
    <cellStyle name="Calculation 3 2 3 3" xfId="2617"/>
    <cellStyle name="Calculation 3 2 3 3 10" xfId="39438"/>
    <cellStyle name="Calculation 3 2 3 3 11" xfId="41847"/>
    <cellStyle name="Calculation 3 2 3 3 12" xfId="2932"/>
    <cellStyle name="Calculation 3 2 3 3 13" xfId="43936"/>
    <cellStyle name="Calculation 3 2 3 3 2" xfId="5815"/>
    <cellStyle name="Calculation 3 2 3 3 2 2" xfId="12221"/>
    <cellStyle name="Calculation 3 2 3 3 2 2 2" xfId="30548"/>
    <cellStyle name="Calculation 3 2 3 3 2 2 3" xfId="37516"/>
    <cellStyle name="Calculation 3 2 3 3 2 2 4" xfId="50889"/>
    <cellStyle name="Calculation 3 2 3 3 2 3" xfId="25267"/>
    <cellStyle name="Calculation 3 2 3 3 2 4" xfId="23556"/>
    <cellStyle name="Calculation 3 2 3 3 2 5" xfId="44674"/>
    <cellStyle name="Calculation 3 2 3 3 3" xfId="7168"/>
    <cellStyle name="Calculation 3 2 3 3 3 2" xfId="13455"/>
    <cellStyle name="Calculation 3 2 3 3 3 2 2" xfId="31782"/>
    <cellStyle name="Calculation 3 2 3 3 3 2 3" xfId="37629"/>
    <cellStyle name="Calculation 3 2 3 3 3 2 4" xfId="51618"/>
    <cellStyle name="Calculation 3 2 3 3 3 3" xfId="26620"/>
    <cellStyle name="Calculation 3 2 3 3 3 4" xfId="28885"/>
    <cellStyle name="Calculation 3 2 3 3 3 5" xfId="46026"/>
    <cellStyle name="Calculation 3 2 3 3 4" xfId="9094"/>
    <cellStyle name="Calculation 3 2 3 3 4 2" xfId="28140"/>
    <cellStyle name="Calculation 3 2 3 3 4 2 2" xfId="52518"/>
    <cellStyle name="Calculation 3 2 3 3 4 3" xfId="37448"/>
    <cellStyle name="Calculation 3 2 3 3 4 4" xfId="47691"/>
    <cellStyle name="Calculation 3 2 3 3 5" xfId="15118"/>
    <cellStyle name="Calculation 3 2 3 3 5 2" xfId="33445"/>
    <cellStyle name="Calculation 3 2 3 3 5 2 2" xfId="52929"/>
    <cellStyle name="Calculation 3 2 3 3 5 3" xfId="40273"/>
    <cellStyle name="Calculation 3 2 3 3 5 4" xfId="48446"/>
    <cellStyle name="Calculation 3 2 3 3 6" xfId="15812"/>
    <cellStyle name="Calculation 3 2 3 3 6 2" xfId="34139"/>
    <cellStyle name="Calculation 3 2 3 3 6 2 2" xfId="53309"/>
    <cellStyle name="Calculation 3 2 3 3 6 3" xfId="40967"/>
    <cellStyle name="Calculation 3 2 3 3 6 4" xfId="49140"/>
    <cellStyle name="Calculation 3 2 3 3 7" xfId="16430"/>
    <cellStyle name="Calculation 3 2 3 3 7 2" xfId="34757"/>
    <cellStyle name="Calculation 3 2 3 3 7 2 2" xfId="53642"/>
    <cellStyle name="Calculation 3 2 3 3 7 3" xfId="41585"/>
    <cellStyle name="Calculation 3 2 3 3 7 4" xfId="49758"/>
    <cellStyle name="Calculation 3 2 3 3 8" xfId="5077"/>
    <cellStyle name="Calculation 3 2 3 3 8 2" xfId="50480"/>
    <cellStyle name="Calculation 3 2 3 3 9" xfId="24529"/>
    <cellStyle name="Calculation 3 2 3 4" xfId="5695"/>
    <cellStyle name="Calculation 3 2 3 4 2" xfId="12113"/>
    <cellStyle name="Calculation 3 2 3 4 2 2" xfId="30440"/>
    <cellStyle name="Calculation 3 2 3 4 2 3" xfId="39167"/>
    <cellStyle name="Calculation 3 2 3 4 2 4" xfId="50826"/>
    <cellStyle name="Calculation 3 2 3 4 3" xfId="25147"/>
    <cellStyle name="Calculation 3 2 3 4 4" xfId="23614"/>
    <cellStyle name="Calculation 3 2 3 4 5" xfId="44554"/>
    <cellStyle name="Calculation 3 2 3 5" xfId="6463"/>
    <cellStyle name="Calculation 3 2 3 5 2" xfId="12806"/>
    <cellStyle name="Calculation 3 2 3 5 2 2" xfId="31133"/>
    <cellStyle name="Calculation 3 2 3 5 2 3" xfId="23934"/>
    <cellStyle name="Calculation 3 2 3 5 2 4" xfId="51228"/>
    <cellStyle name="Calculation 3 2 3 5 3" xfId="25915"/>
    <cellStyle name="Calculation 3 2 3 5 4" xfId="36373"/>
    <cellStyle name="Calculation 3 2 3 5 5" xfId="45322"/>
    <cellStyle name="Calculation 3 2 3 6" xfId="6686"/>
    <cellStyle name="Calculation 3 2 3 6 2" xfId="12997"/>
    <cellStyle name="Calculation 3 2 3 6 2 2" xfId="31324"/>
    <cellStyle name="Calculation 3 2 3 6 2 3" xfId="26812"/>
    <cellStyle name="Calculation 3 2 3 6 2 4" xfId="51355"/>
    <cellStyle name="Calculation 3 2 3 6 3" xfId="26138"/>
    <cellStyle name="Calculation 3 2 3 6 4" xfId="28846"/>
    <cellStyle name="Calculation 3 2 3 6 5" xfId="45544"/>
    <cellStyle name="Calculation 3 2 3 7" xfId="6556"/>
    <cellStyle name="Calculation 3 2 3 7 2" xfId="26008"/>
    <cellStyle name="Calculation 3 2 3 7 2 2" xfId="51284"/>
    <cellStyle name="Calculation 3 2 3 7 3" xfId="27648"/>
    <cellStyle name="Calculation 3 2 3 7 4" xfId="45414"/>
    <cellStyle name="Calculation 3 2 3 8" xfId="13987"/>
    <cellStyle name="Calculation 3 2 3 8 2" xfId="32314"/>
    <cellStyle name="Calculation 3 2 3 8 2 2" xfId="51987"/>
    <cellStyle name="Calculation 3 2 3 8 3" xfId="35536"/>
    <cellStyle name="Calculation 3 2 3 8 4" xfId="46718"/>
    <cellStyle name="Calculation 3 2 3 9" xfId="13665"/>
    <cellStyle name="Calculation 3 2 3 9 2" xfId="31992"/>
    <cellStyle name="Calculation 3 2 3 9 2 2" xfId="51775"/>
    <cellStyle name="Calculation 3 2 3 9 3" xfId="38289"/>
    <cellStyle name="Calculation 3 2 3 9 4" xfId="46305"/>
    <cellStyle name="Calculation 3 2 4" xfId="1743"/>
    <cellStyle name="Calculation 3 2 4 10" xfId="14334"/>
    <cellStyle name="Calculation 3 2 4 10 2" xfId="32661"/>
    <cellStyle name="Calculation 3 2 4 10 2 2" xfId="52184"/>
    <cellStyle name="Calculation 3 2 4 10 3" xfId="39489"/>
    <cellStyle name="Calculation 3 2 4 10 4" xfId="47069"/>
    <cellStyle name="Calculation 3 2 4 11" xfId="14522"/>
    <cellStyle name="Calculation 3 2 4 11 2" xfId="32849"/>
    <cellStyle name="Calculation 3 2 4 11 2 2" xfId="52605"/>
    <cellStyle name="Calculation 3 2 4 11 3" xfId="39677"/>
    <cellStyle name="Calculation 3 2 4 11 4" xfId="47850"/>
    <cellStyle name="Calculation 3 2 4 12" xfId="4269"/>
    <cellStyle name="Calculation 3 2 4 12 2" xfId="49904"/>
    <cellStyle name="Calculation 3 2 4 13" xfId="23780"/>
    <cellStyle name="Calculation 3 2 4 14" xfId="35217"/>
    <cellStyle name="Calculation 3 2 4 15" xfId="42099"/>
    <cellStyle name="Calculation 3 2 4 16" xfId="42079"/>
    <cellStyle name="Calculation 3 2 4 17" xfId="42868"/>
    <cellStyle name="Calculation 3 2 4 2" xfId="2250"/>
    <cellStyle name="Calculation 3 2 4 2 10" xfId="27170"/>
    <cellStyle name="Calculation 3 2 4 2 11" xfId="42725"/>
    <cellStyle name="Calculation 3 2 4 2 12" xfId="36414"/>
    <cellStyle name="Calculation 3 2 4 2 13" xfId="43569"/>
    <cellStyle name="Calculation 3 2 4 2 2" xfId="5718"/>
    <cellStyle name="Calculation 3 2 4 2 2 2" xfId="12136"/>
    <cellStyle name="Calculation 3 2 4 2 2 2 2" xfId="30463"/>
    <cellStyle name="Calculation 3 2 4 2 2 2 3" xfId="24102"/>
    <cellStyle name="Calculation 3 2 4 2 2 2 4" xfId="50838"/>
    <cellStyle name="Calculation 3 2 4 2 2 3" xfId="25170"/>
    <cellStyle name="Calculation 3 2 4 2 2 4" xfId="36396"/>
    <cellStyle name="Calculation 3 2 4 2 2 5" xfId="44577"/>
    <cellStyle name="Calculation 3 2 4 2 3" xfId="6801"/>
    <cellStyle name="Calculation 3 2 4 2 3 2" xfId="13088"/>
    <cellStyle name="Calculation 3 2 4 2 3 2 2" xfId="31415"/>
    <cellStyle name="Calculation 3 2 4 2 3 2 3" xfId="27381"/>
    <cellStyle name="Calculation 3 2 4 2 3 2 4" xfId="51422"/>
    <cellStyle name="Calculation 3 2 4 2 3 3" xfId="26253"/>
    <cellStyle name="Calculation 3 2 4 2 3 4" xfId="28320"/>
    <cellStyle name="Calculation 3 2 4 2 3 5" xfId="45659"/>
    <cellStyle name="Calculation 3 2 4 2 4" xfId="8727"/>
    <cellStyle name="Calculation 3 2 4 2 4 2" xfId="27773"/>
    <cellStyle name="Calculation 3 2 4 2 4 2 2" xfId="52322"/>
    <cellStyle name="Calculation 3 2 4 2 4 3" xfId="38899"/>
    <cellStyle name="Calculation 3 2 4 2 4 4" xfId="47324"/>
    <cellStyle name="Calculation 3 2 4 2 5" xfId="14751"/>
    <cellStyle name="Calculation 3 2 4 2 5 2" xfId="33078"/>
    <cellStyle name="Calculation 3 2 4 2 5 2 2" xfId="52733"/>
    <cellStyle name="Calculation 3 2 4 2 5 3" xfId="39906"/>
    <cellStyle name="Calculation 3 2 4 2 5 4" xfId="48079"/>
    <cellStyle name="Calculation 3 2 4 2 6" xfId="15445"/>
    <cellStyle name="Calculation 3 2 4 2 6 2" xfId="33772"/>
    <cellStyle name="Calculation 3 2 4 2 6 2 2" xfId="53113"/>
    <cellStyle name="Calculation 3 2 4 2 6 3" xfId="40600"/>
    <cellStyle name="Calculation 3 2 4 2 6 4" xfId="48773"/>
    <cellStyle name="Calculation 3 2 4 2 7" xfId="16063"/>
    <cellStyle name="Calculation 3 2 4 2 7 2" xfId="34390"/>
    <cellStyle name="Calculation 3 2 4 2 7 2 2" xfId="53446"/>
    <cellStyle name="Calculation 3 2 4 2 7 3" xfId="41218"/>
    <cellStyle name="Calculation 3 2 4 2 7 4" xfId="49391"/>
    <cellStyle name="Calculation 3 2 4 2 8" xfId="4710"/>
    <cellStyle name="Calculation 3 2 4 2 8 2" xfId="50284"/>
    <cellStyle name="Calculation 3 2 4 2 9" xfId="24162"/>
    <cellStyle name="Calculation 3 2 4 3" xfId="2495"/>
    <cellStyle name="Calculation 3 2 4 3 10" xfId="4346"/>
    <cellStyle name="Calculation 3 2 4 3 11" xfId="41944"/>
    <cellStyle name="Calculation 3 2 4 3 12" xfId="38293"/>
    <cellStyle name="Calculation 3 2 4 3 13" xfId="43814"/>
    <cellStyle name="Calculation 3 2 4 3 2" xfId="5640"/>
    <cellStyle name="Calculation 3 2 4 3 2 2" xfId="12065"/>
    <cellStyle name="Calculation 3 2 4 3 2 2 2" xfId="30392"/>
    <cellStyle name="Calculation 3 2 4 3 2 2 3" xfId="38954"/>
    <cellStyle name="Calculation 3 2 4 3 2 2 4" xfId="50794"/>
    <cellStyle name="Calculation 3 2 4 3 2 3" xfId="25092"/>
    <cellStyle name="Calculation 3 2 4 3 2 4" xfId="38726"/>
    <cellStyle name="Calculation 3 2 4 3 2 5" xfId="44499"/>
    <cellStyle name="Calculation 3 2 4 3 3" xfId="7046"/>
    <cellStyle name="Calculation 3 2 4 3 3 2" xfId="13333"/>
    <cellStyle name="Calculation 3 2 4 3 3 2 2" xfId="31660"/>
    <cellStyle name="Calculation 3 2 4 3 3 2 3" xfId="29581"/>
    <cellStyle name="Calculation 3 2 4 3 3 2 4" xfId="51557"/>
    <cellStyle name="Calculation 3 2 4 3 3 3" xfId="26498"/>
    <cellStyle name="Calculation 3 2 4 3 3 4" xfId="38792"/>
    <cellStyle name="Calculation 3 2 4 3 3 5" xfId="45904"/>
    <cellStyle name="Calculation 3 2 4 3 4" xfId="8972"/>
    <cellStyle name="Calculation 3 2 4 3 4 2" xfId="28018"/>
    <cellStyle name="Calculation 3 2 4 3 4 2 2" xfId="52457"/>
    <cellStyle name="Calculation 3 2 4 3 4 3" xfId="35129"/>
    <cellStyle name="Calculation 3 2 4 3 4 4" xfId="47569"/>
    <cellStyle name="Calculation 3 2 4 3 5" xfId="14996"/>
    <cellStyle name="Calculation 3 2 4 3 5 2" xfId="33323"/>
    <cellStyle name="Calculation 3 2 4 3 5 2 2" xfId="52868"/>
    <cellStyle name="Calculation 3 2 4 3 5 3" xfId="40151"/>
    <cellStyle name="Calculation 3 2 4 3 5 4" xfId="48324"/>
    <cellStyle name="Calculation 3 2 4 3 6" xfId="15690"/>
    <cellStyle name="Calculation 3 2 4 3 6 2" xfId="34017"/>
    <cellStyle name="Calculation 3 2 4 3 6 2 2" xfId="53248"/>
    <cellStyle name="Calculation 3 2 4 3 6 3" xfId="40845"/>
    <cellStyle name="Calculation 3 2 4 3 6 4" xfId="49018"/>
    <cellStyle name="Calculation 3 2 4 3 7" xfId="16308"/>
    <cellStyle name="Calculation 3 2 4 3 7 2" xfId="34635"/>
    <cellStyle name="Calculation 3 2 4 3 7 2 2" xfId="53581"/>
    <cellStyle name="Calculation 3 2 4 3 7 3" xfId="41463"/>
    <cellStyle name="Calculation 3 2 4 3 7 4" xfId="49636"/>
    <cellStyle name="Calculation 3 2 4 3 8" xfId="4955"/>
    <cellStyle name="Calculation 3 2 4 3 8 2" xfId="50419"/>
    <cellStyle name="Calculation 3 2 4 3 9" xfId="24407"/>
    <cellStyle name="Calculation 3 2 4 4" xfId="6390"/>
    <cellStyle name="Calculation 3 2 4 4 2" xfId="12746"/>
    <cellStyle name="Calculation 3 2 4 4 2 2" xfId="31073"/>
    <cellStyle name="Calculation 3 2 4 4 2 3" xfId="23834"/>
    <cellStyle name="Calculation 3 2 4 4 2 4" xfId="51184"/>
    <cellStyle name="Calculation 3 2 4 4 3" xfId="25842"/>
    <cellStyle name="Calculation 3 2 4 4 4" xfId="26926"/>
    <cellStyle name="Calculation 3 2 4 4 5" xfId="45249"/>
    <cellStyle name="Calculation 3 2 4 5" xfId="3514"/>
    <cellStyle name="Calculation 3 2 4 5 2" xfId="10549"/>
    <cellStyle name="Calculation 3 2 4 5 2 2" xfId="29227"/>
    <cellStyle name="Calculation 3 2 4 5 2 3" xfId="29547"/>
    <cellStyle name="Calculation 3 2 4 5 2 4" xfId="50141"/>
    <cellStyle name="Calculation 3 2 4 5 3" xfId="4229"/>
    <cellStyle name="Calculation 3 2 4 5 4" xfId="29385"/>
    <cellStyle name="Calculation 3 2 4 5 5" xfId="43305"/>
    <cellStyle name="Calculation 3 2 4 6" xfId="5454"/>
    <cellStyle name="Calculation 3 2 4 6 2" xfId="11890"/>
    <cellStyle name="Calculation 3 2 4 6 2 2" xfId="30217"/>
    <cellStyle name="Calculation 3 2 4 6 2 3" xfId="35595"/>
    <cellStyle name="Calculation 3 2 4 6 2 4" xfId="50696"/>
    <cellStyle name="Calculation 3 2 4 6 3" xfId="24906"/>
    <cellStyle name="Calculation 3 2 4 6 4" xfId="37354"/>
    <cellStyle name="Calculation 3 2 4 6 5" xfId="44313"/>
    <cellStyle name="Calculation 3 2 4 7" xfId="6411"/>
    <cellStyle name="Calculation 3 2 4 7 2" xfId="25863"/>
    <cellStyle name="Calculation 3 2 4 7 2 2" xfId="51195"/>
    <cellStyle name="Calculation 3 2 4 7 3" xfId="27548"/>
    <cellStyle name="Calculation 3 2 4 7 4" xfId="45270"/>
    <cellStyle name="Calculation 3 2 4 8" xfId="14250"/>
    <cellStyle name="Calculation 3 2 4 8 2" xfId="32577"/>
    <cellStyle name="Calculation 3 2 4 8 2 2" xfId="52133"/>
    <cellStyle name="Calculation 3 2 4 8 3" xfId="37306"/>
    <cellStyle name="Calculation 3 2 4 8 4" xfId="46981"/>
    <cellStyle name="Calculation 3 2 4 9" xfId="14060"/>
    <cellStyle name="Calculation 3 2 4 9 2" xfId="32387"/>
    <cellStyle name="Calculation 3 2 4 9 2 2" xfId="52027"/>
    <cellStyle name="Calculation 3 2 4 9 3" xfId="38005"/>
    <cellStyle name="Calculation 3 2 4 9 4" xfId="46791"/>
    <cellStyle name="Calculation 3 2 5" xfId="961"/>
    <cellStyle name="Calculation 3 2 5 10" xfId="35804"/>
    <cellStyle name="Calculation 3 2 5 11" xfId="42575"/>
    <cellStyle name="Calculation 3 2 5 12" xfId="42471"/>
    <cellStyle name="Calculation 3 2 5 13" xfId="43342"/>
    <cellStyle name="Calculation 3 2 5 2" xfId="3316"/>
    <cellStyle name="Calculation 3 2 5 2 2" xfId="10356"/>
    <cellStyle name="Calculation 3 2 5 2 2 2" xfId="29074"/>
    <cellStyle name="Calculation 3 2 5 2 2 3" xfId="37965"/>
    <cellStyle name="Calculation 3 2 5 2 2 4" xfId="50100"/>
    <cellStyle name="Calculation 3 2 5 2 3" xfId="3602"/>
    <cellStyle name="Calculation 3 2 5 2 4" xfId="4415"/>
    <cellStyle name="Calculation 3 2 5 2 5" xfId="43217"/>
    <cellStyle name="Calculation 3 2 5 3" xfId="3269"/>
    <cellStyle name="Calculation 3 2 5 3 2" xfId="10311"/>
    <cellStyle name="Calculation 3 2 5 3 2 2" xfId="29029"/>
    <cellStyle name="Calculation 3 2 5 3 2 3" xfId="28493"/>
    <cellStyle name="Calculation 3 2 5 3 2 4" xfId="50071"/>
    <cellStyle name="Calculation 3 2 5 3 3" xfId="3096"/>
    <cellStyle name="Calculation 3 2 5 3 4" xfId="4108"/>
    <cellStyle name="Calculation 3 2 5 3 5" xfId="43170"/>
    <cellStyle name="Calculation 3 2 5 4" xfId="7589"/>
    <cellStyle name="Calculation 3 2 5 4 2" xfId="26972"/>
    <cellStyle name="Calculation 3 2 5 4 2 2" xfId="51858"/>
    <cellStyle name="Calculation 3 2 5 4 3" xfId="38428"/>
    <cellStyle name="Calculation 3 2 5 4 4" xfId="46469"/>
    <cellStyle name="Calculation 3 2 5 5" xfId="14302"/>
    <cellStyle name="Calculation 3 2 5 5 2" xfId="32629"/>
    <cellStyle name="Calculation 3 2 5 5 2 2" xfId="52167"/>
    <cellStyle name="Calculation 3 2 5 5 3" xfId="39457"/>
    <cellStyle name="Calculation 3 2 5 5 4" xfId="47037"/>
    <cellStyle name="Calculation 3 2 5 6" xfId="14501"/>
    <cellStyle name="Calculation 3 2 5 6 2" xfId="32828"/>
    <cellStyle name="Calculation 3 2 5 6 2 2" xfId="52592"/>
    <cellStyle name="Calculation 3 2 5 6 3" xfId="39656"/>
    <cellStyle name="Calculation 3 2 5 6 4" xfId="47829"/>
    <cellStyle name="Calculation 3 2 5 7" xfId="15247"/>
    <cellStyle name="Calculation 3 2 5 7 2" xfId="33574"/>
    <cellStyle name="Calculation 3 2 5 7 2 2" xfId="52999"/>
    <cellStyle name="Calculation 3 2 5 7 3" xfId="40402"/>
    <cellStyle name="Calculation 3 2 5 7 4" xfId="48575"/>
    <cellStyle name="Calculation 3 2 5 8" xfId="3626"/>
    <cellStyle name="Calculation 3 2 5 8 2" xfId="50161"/>
    <cellStyle name="Calculation 3 2 5 9" xfId="3799"/>
    <cellStyle name="Calculation 3 2 6" xfId="2452"/>
    <cellStyle name="Calculation 3 2 6 10" xfId="29295"/>
    <cellStyle name="Calculation 3 2 6 11" xfId="42246"/>
    <cellStyle name="Calculation 3 2 6 12" xfId="42267"/>
    <cellStyle name="Calculation 3 2 6 13" xfId="43771"/>
    <cellStyle name="Calculation 3 2 6 2" xfId="5684"/>
    <cellStyle name="Calculation 3 2 6 2 2" xfId="12104"/>
    <cellStyle name="Calculation 3 2 6 2 2 2" xfId="30431"/>
    <cellStyle name="Calculation 3 2 6 2 2 3" xfId="35444"/>
    <cellStyle name="Calculation 3 2 6 2 2 4" xfId="50819"/>
    <cellStyle name="Calculation 3 2 6 2 3" xfId="25136"/>
    <cellStyle name="Calculation 3 2 6 2 4" xfId="38286"/>
    <cellStyle name="Calculation 3 2 6 2 5" xfId="44543"/>
    <cellStyle name="Calculation 3 2 6 3" xfId="7003"/>
    <cellStyle name="Calculation 3 2 6 3 2" xfId="13290"/>
    <cellStyle name="Calculation 3 2 6 3 2 2" xfId="31617"/>
    <cellStyle name="Calculation 3 2 6 3 2 3" xfId="35067"/>
    <cellStyle name="Calculation 3 2 6 3 2 4" xfId="51532"/>
    <cellStyle name="Calculation 3 2 6 3 3" xfId="26455"/>
    <cellStyle name="Calculation 3 2 6 3 4" xfId="3706"/>
    <cellStyle name="Calculation 3 2 6 3 5" xfId="45861"/>
    <cellStyle name="Calculation 3 2 6 4" xfId="8929"/>
    <cellStyle name="Calculation 3 2 6 4 2" xfId="27975"/>
    <cellStyle name="Calculation 3 2 6 4 2 2" xfId="52432"/>
    <cellStyle name="Calculation 3 2 6 4 3" xfId="35365"/>
    <cellStyle name="Calculation 3 2 6 4 4" xfId="47526"/>
    <cellStyle name="Calculation 3 2 6 5" xfId="14953"/>
    <cellStyle name="Calculation 3 2 6 5 2" xfId="33280"/>
    <cellStyle name="Calculation 3 2 6 5 2 2" xfId="52843"/>
    <cellStyle name="Calculation 3 2 6 5 3" xfId="40108"/>
    <cellStyle name="Calculation 3 2 6 5 4" xfId="48281"/>
    <cellStyle name="Calculation 3 2 6 6" xfId="15647"/>
    <cellStyle name="Calculation 3 2 6 6 2" xfId="33974"/>
    <cellStyle name="Calculation 3 2 6 6 2 2" xfId="53223"/>
    <cellStyle name="Calculation 3 2 6 6 3" xfId="40802"/>
    <cellStyle name="Calculation 3 2 6 6 4" xfId="48975"/>
    <cellStyle name="Calculation 3 2 6 7" xfId="16265"/>
    <cellStyle name="Calculation 3 2 6 7 2" xfId="34592"/>
    <cellStyle name="Calculation 3 2 6 7 2 2" xfId="53556"/>
    <cellStyle name="Calculation 3 2 6 7 3" xfId="41420"/>
    <cellStyle name="Calculation 3 2 6 7 4" xfId="49593"/>
    <cellStyle name="Calculation 3 2 6 8" xfId="4912"/>
    <cellStyle name="Calculation 3 2 6 8 2" xfId="50394"/>
    <cellStyle name="Calculation 3 2 6 9" xfId="24364"/>
    <cellStyle name="Calculation 3 2 7" xfId="5881"/>
    <cellStyle name="Calculation 3 2 7 2" xfId="12285"/>
    <cellStyle name="Calculation 3 2 7 2 2" xfId="30612"/>
    <cellStyle name="Calculation 3 2 7 2 3" xfId="29741"/>
    <cellStyle name="Calculation 3 2 7 2 4" xfId="50924"/>
    <cellStyle name="Calculation 3 2 7 3" xfId="25333"/>
    <cellStyle name="Calculation 3 2 7 4" xfId="29357"/>
    <cellStyle name="Calculation 3 2 7 5" xfId="44740"/>
    <cellStyle name="Calculation 3 2 8" xfId="6042"/>
    <cellStyle name="Calculation 3 2 8 2" xfId="12427"/>
    <cellStyle name="Calculation 3 2 8 2 2" xfId="30754"/>
    <cellStyle name="Calculation 3 2 8 2 3" xfId="29313"/>
    <cellStyle name="Calculation 3 2 8 2 4" xfId="51009"/>
    <cellStyle name="Calculation 3 2 8 3" xfId="25494"/>
    <cellStyle name="Calculation 3 2 8 4" xfId="39236"/>
    <cellStyle name="Calculation 3 2 8 5" xfId="44901"/>
    <cellStyle name="Calculation 3 2 9" xfId="5524"/>
    <cellStyle name="Calculation 3 2 9 2" xfId="11958"/>
    <cellStyle name="Calculation 3 2 9 2 2" xfId="30285"/>
    <cellStyle name="Calculation 3 2 9 2 3" xfId="36579"/>
    <cellStyle name="Calculation 3 2 9 2 4" xfId="50735"/>
    <cellStyle name="Calculation 3 2 9 3" xfId="24976"/>
    <cellStyle name="Calculation 3 2 9 4" xfId="35915"/>
    <cellStyle name="Calculation 3 2 9 5" xfId="44383"/>
    <cellStyle name="Calculation 3 20" xfId="2805"/>
    <cellStyle name="Calculation 3 21" xfId="2750"/>
    <cellStyle name="Calculation 3 22" xfId="37467"/>
    <cellStyle name="Calculation 3 23" xfId="35022"/>
    <cellStyle name="Calculation 3 24" xfId="35270"/>
    <cellStyle name="Calculation 3 25" xfId="721"/>
    <cellStyle name="Calculation 3 3" xfId="498"/>
    <cellStyle name="Calculation 3 3 10" xfId="6248"/>
    <cellStyle name="Calculation 3 3 10 2" xfId="25700"/>
    <cellStyle name="Calculation 3 3 10 2 2" xfId="51109"/>
    <cellStyle name="Calculation 3 3 10 3" xfId="29889"/>
    <cellStyle name="Calculation 3 3 10 4" xfId="45107"/>
    <cellStyle name="Calculation 3 3 11" xfId="13639"/>
    <cellStyle name="Calculation 3 3 11 2" xfId="31966"/>
    <cellStyle name="Calculation 3 3 11 2 2" xfId="51755"/>
    <cellStyle name="Calculation 3 3 11 3" xfId="35879"/>
    <cellStyle name="Calculation 3 3 11 4" xfId="46279"/>
    <cellStyle name="Calculation 3 3 12" xfId="10863"/>
    <cellStyle name="Calculation 3 3 12 2" xfId="29433"/>
    <cellStyle name="Calculation 3 3 12 2 2" xfId="50208"/>
    <cellStyle name="Calculation 3 3 12 3" xfId="23608"/>
    <cellStyle name="Calculation 3 3 12 4" xfId="43421"/>
    <cellStyle name="Calculation 3 3 13" xfId="13577"/>
    <cellStyle name="Calculation 3 3 13 2" xfId="31904"/>
    <cellStyle name="Calculation 3 3 13 2 2" xfId="51724"/>
    <cellStyle name="Calculation 3 3 13 3" xfId="36825"/>
    <cellStyle name="Calculation 3 3 13 4" xfId="46217"/>
    <cellStyle name="Calculation 3 3 14" xfId="11403"/>
    <cellStyle name="Calculation 3 3 14 2" xfId="29815"/>
    <cellStyle name="Calculation 3 3 14 2 2" xfId="50223"/>
    <cellStyle name="Calculation 3 3 14 3" xfId="27016"/>
    <cellStyle name="Calculation 3 3 14 4" xfId="43454"/>
    <cellStyle name="Calculation 3 3 15" xfId="2978"/>
    <cellStyle name="Calculation 3 3 16" xfId="2829"/>
    <cellStyle name="Calculation 3 3 17" xfId="29111"/>
    <cellStyle name="Calculation 3 3 18" xfId="42037"/>
    <cellStyle name="Calculation 3 3 19" xfId="29457"/>
    <cellStyle name="Calculation 3 3 2" xfId="797"/>
    <cellStyle name="Calculation 3 3 2 10" xfId="14134"/>
    <cellStyle name="Calculation 3 3 2 10 2" xfId="32461"/>
    <cellStyle name="Calculation 3 3 2 10 2 2" xfId="52072"/>
    <cellStyle name="Calculation 3 3 2 10 3" xfId="39293"/>
    <cellStyle name="Calculation 3 3 2 10 4" xfId="46865"/>
    <cellStyle name="Calculation 3 3 2 11" xfId="14283"/>
    <cellStyle name="Calculation 3 3 2 11 2" xfId="32610"/>
    <cellStyle name="Calculation 3 3 2 11 2 2" xfId="52153"/>
    <cellStyle name="Calculation 3 3 2 11 3" xfId="4638"/>
    <cellStyle name="Calculation 3 3 2 11 4" xfId="47014"/>
    <cellStyle name="Calculation 3 3 2 12" xfId="14482"/>
    <cellStyle name="Calculation 3 3 2 12 2" xfId="32809"/>
    <cellStyle name="Calculation 3 3 2 12 2 2" xfId="52582"/>
    <cellStyle name="Calculation 3 3 2 12 3" xfId="39637"/>
    <cellStyle name="Calculation 3 3 2 12 4" xfId="47810"/>
    <cellStyle name="Calculation 3 3 2 13" xfId="3146"/>
    <cellStyle name="Calculation 3 3 2 13 2" xfId="49939"/>
    <cellStyle name="Calculation 3 3 2 14" xfId="4234"/>
    <cellStyle name="Calculation 3 3 2 15" xfId="29485"/>
    <cellStyle name="Calculation 3 3 2 16" xfId="39423"/>
    <cellStyle name="Calculation 3 3 2 17" xfId="41752"/>
    <cellStyle name="Calculation 3 3 2 18" xfId="42929"/>
    <cellStyle name="Calculation 3 3 2 2" xfId="1987"/>
    <cellStyle name="Calculation 3 3 2 2 10" xfId="4474"/>
    <cellStyle name="Calculation 3 3 2 2 10 2" xfId="50239"/>
    <cellStyle name="Calculation 3 3 2 2 11" xfId="23969"/>
    <cellStyle name="Calculation 3 3 2 2 12" xfId="36230"/>
    <cellStyle name="Calculation 3 3 2 2 13" xfId="29358"/>
    <cellStyle name="Calculation 3 3 2 2 14" xfId="29687"/>
    <cellStyle name="Calculation 3 3 2 2 15" xfId="43488"/>
    <cellStyle name="Calculation 3 3 2 2 2" xfId="2257"/>
    <cellStyle name="Calculation 3 3 2 2 2 10" xfId="27615"/>
    <cellStyle name="Calculation 3 3 2 2 2 11" xfId="42015"/>
    <cellStyle name="Calculation 3 3 2 2 2 12" xfId="42193"/>
    <cellStyle name="Calculation 3 3 2 2 2 13" xfId="43576"/>
    <cellStyle name="Calculation 3 3 2 2 2 2" xfId="5687"/>
    <cellStyle name="Calculation 3 3 2 2 2 2 2" xfId="12107"/>
    <cellStyle name="Calculation 3 3 2 2 2 2 2 2" xfId="30434"/>
    <cellStyle name="Calculation 3 3 2 2 2 2 2 3" xfId="29767"/>
    <cellStyle name="Calculation 3 3 2 2 2 2 2 4" xfId="50821"/>
    <cellStyle name="Calculation 3 3 2 2 2 2 3" xfId="25139"/>
    <cellStyle name="Calculation 3 3 2 2 2 2 4" xfId="36516"/>
    <cellStyle name="Calculation 3 3 2 2 2 2 5" xfId="44546"/>
    <cellStyle name="Calculation 3 3 2 2 2 3" xfId="6808"/>
    <cellStyle name="Calculation 3 3 2 2 2 3 2" xfId="13095"/>
    <cellStyle name="Calculation 3 3 2 2 2 3 2 2" xfId="31422"/>
    <cellStyle name="Calculation 3 3 2 2 2 3 2 3" xfId="36890"/>
    <cellStyle name="Calculation 3 3 2 2 2 3 2 4" xfId="51427"/>
    <cellStyle name="Calculation 3 3 2 2 2 3 3" xfId="26260"/>
    <cellStyle name="Calculation 3 3 2 2 2 3 4" xfId="35838"/>
    <cellStyle name="Calculation 3 3 2 2 2 3 5" xfId="45666"/>
    <cellStyle name="Calculation 3 3 2 2 2 4" xfId="8734"/>
    <cellStyle name="Calculation 3 3 2 2 2 4 2" xfId="27780"/>
    <cellStyle name="Calculation 3 3 2 2 2 4 2 2" xfId="52327"/>
    <cellStyle name="Calculation 3 3 2 2 2 4 3" xfId="39287"/>
    <cellStyle name="Calculation 3 3 2 2 2 4 4" xfId="47331"/>
    <cellStyle name="Calculation 3 3 2 2 2 5" xfId="14758"/>
    <cellStyle name="Calculation 3 3 2 2 2 5 2" xfId="33085"/>
    <cellStyle name="Calculation 3 3 2 2 2 5 2 2" xfId="52738"/>
    <cellStyle name="Calculation 3 3 2 2 2 5 3" xfId="39913"/>
    <cellStyle name="Calculation 3 3 2 2 2 5 4" xfId="48086"/>
    <cellStyle name="Calculation 3 3 2 2 2 6" xfId="15452"/>
    <cellStyle name="Calculation 3 3 2 2 2 6 2" xfId="33779"/>
    <cellStyle name="Calculation 3 3 2 2 2 6 2 2" xfId="53118"/>
    <cellStyle name="Calculation 3 3 2 2 2 6 3" xfId="40607"/>
    <cellStyle name="Calculation 3 3 2 2 2 6 4" xfId="48780"/>
    <cellStyle name="Calculation 3 3 2 2 2 7" xfId="16070"/>
    <cellStyle name="Calculation 3 3 2 2 2 7 2" xfId="34397"/>
    <cellStyle name="Calculation 3 3 2 2 2 7 2 2" xfId="53451"/>
    <cellStyle name="Calculation 3 3 2 2 2 7 3" xfId="41225"/>
    <cellStyle name="Calculation 3 3 2 2 2 7 4" xfId="49398"/>
    <cellStyle name="Calculation 3 3 2 2 2 8" xfId="4717"/>
    <cellStyle name="Calculation 3 3 2 2 2 8 2" xfId="50289"/>
    <cellStyle name="Calculation 3 3 2 2 2 9" xfId="24169"/>
    <cellStyle name="Calculation 3 3 2 2 3" xfId="2706"/>
    <cellStyle name="Calculation 3 3 2 2 3 10" xfId="28498"/>
    <cellStyle name="Calculation 3 3 2 2 3 11" xfId="42529"/>
    <cellStyle name="Calculation 3 3 2 2 3 12" xfId="42184"/>
    <cellStyle name="Calculation 3 3 2 2 3 13" xfId="44025"/>
    <cellStyle name="Calculation 3 3 2 2 3 2" xfId="6521"/>
    <cellStyle name="Calculation 3 3 2 2 3 2 2" xfId="12857"/>
    <cellStyle name="Calculation 3 3 2 2 3 2 2 2" xfId="31184"/>
    <cellStyle name="Calculation 3 3 2 2 3 2 2 3" xfId="36367"/>
    <cellStyle name="Calculation 3 3 2 2 3 2 2 4" xfId="51262"/>
    <cellStyle name="Calculation 3 3 2 2 3 2 3" xfId="25973"/>
    <cellStyle name="Calculation 3 3 2 2 3 2 4" xfId="36299"/>
    <cellStyle name="Calculation 3 3 2 2 3 2 5" xfId="45379"/>
    <cellStyle name="Calculation 3 3 2 2 3 3" xfId="7257"/>
    <cellStyle name="Calculation 3 3 2 2 3 3 2" xfId="13544"/>
    <cellStyle name="Calculation 3 3 2 2 3 3 2 2" xfId="31871"/>
    <cellStyle name="Calculation 3 3 2 2 3 3 2 3" xfId="35919"/>
    <cellStyle name="Calculation 3 3 2 2 3 3 2 4" xfId="51665"/>
    <cellStyle name="Calculation 3 3 2 2 3 3 3" xfId="26709"/>
    <cellStyle name="Calculation 3 3 2 2 3 3 4" xfId="37300"/>
    <cellStyle name="Calculation 3 3 2 2 3 3 5" xfId="46115"/>
    <cellStyle name="Calculation 3 3 2 2 3 4" xfId="9183"/>
    <cellStyle name="Calculation 3 3 2 2 3 4 2" xfId="28229"/>
    <cellStyle name="Calculation 3 3 2 2 3 4 2 2" xfId="52565"/>
    <cellStyle name="Calculation 3 3 2 2 3 4 3" xfId="36646"/>
    <cellStyle name="Calculation 3 3 2 2 3 4 4" xfId="47780"/>
    <cellStyle name="Calculation 3 3 2 2 3 5" xfId="15207"/>
    <cellStyle name="Calculation 3 3 2 2 3 5 2" xfId="33534"/>
    <cellStyle name="Calculation 3 3 2 2 3 5 2 2" xfId="52976"/>
    <cellStyle name="Calculation 3 3 2 2 3 5 3" xfId="40362"/>
    <cellStyle name="Calculation 3 3 2 2 3 5 4" xfId="48535"/>
    <cellStyle name="Calculation 3 3 2 2 3 6" xfId="15901"/>
    <cellStyle name="Calculation 3 3 2 2 3 6 2" xfId="34228"/>
    <cellStyle name="Calculation 3 3 2 2 3 6 2 2" xfId="53356"/>
    <cellStyle name="Calculation 3 3 2 2 3 6 3" xfId="41056"/>
    <cellStyle name="Calculation 3 3 2 2 3 6 4" xfId="49229"/>
    <cellStyle name="Calculation 3 3 2 2 3 7" xfId="16519"/>
    <cellStyle name="Calculation 3 3 2 2 3 7 2" xfId="34846"/>
    <cellStyle name="Calculation 3 3 2 2 3 7 2 2" xfId="53689"/>
    <cellStyle name="Calculation 3 3 2 2 3 7 3" xfId="41674"/>
    <cellStyle name="Calculation 3 3 2 2 3 7 4" xfId="49847"/>
    <cellStyle name="Calculation 3 3 2 2 3 8" xfId="5166"/>
    <cellStyle name="Calculation 3 3 2 2 3 8 2" xfId="50527"/>
    <cellStyle name="Calculation 3 3 2 2 3 9" xfId="24618"/>
    <cellStyle name="Calculation 3 3 2 2 4" xfId="3343"/>
    <cellStyle name="Calculation 3 3 2 2 4 2" xfId="10381"/>
    <cellStyle name="Calculation 3 3 2 2 4 2 2" xfId="29099"/>
    <cellStyle name="Calculation 3 3 2 2 4 2 3" xfId="35295"/>
    <cellStyle name="Calculation 3 3 2 2 4 2 4" xfId="50113"/>
    <cellStyle name="Calculation 3 3 2 2 4 3" xfId="4120"/>
    <cellStyle name="Calculation 3 3 2 2 4 4" xfId="2884"/>
    <cellStyle name="Calculation 3 3 2 2 4 5" xfId="43244"/>
    <cellStyle name="Calculation 3 3 2 2 5" xfId="6654"/>
    <cellStyle name="Calculation 3 3 2 2 5 2" xfId="12968"/>
    <cellStyle name="Calculation 3 3 2 2 5 2 2" xfId="31295"/>
    <cellStyle name="Calculation 3 3 2 2 5 2 3" xfId="27496"/>
    <cellStyle name="Calculation 3 3 2 2 5 2 4" xfId="51336"/>
    <cellStyle name="Calculation 3 3 2 2 5 3" xfId="26106"/>
    <cellStyle name="Calculation 3 3 2 2 5 4" xfId="28657"/>
    <cellStyle name="Calculation 3 3 2 2 5 5" xfId="45512"/>
    <cellStyle name="Calculation 3 3 2 2 6" xfId="8464"/>
    <cellStyle name="Calculation 3 3 2 2 6 2" xfId="27578"/>
    <cellStyle name="Calculation 3 3 2 2 6 2 2" xfId="52228"/>
    <cellStyle name="Calculation 3 3 2 2 6 3" xfId="27446"/>
    <cellStyle name="Calculation 3 3 2 2 6 4" xfId="47148"/>
    <cellStyle name="Calculation 3 3 2 2 7" xfId="14595"/>
    <cellStyle name="Calculation 3 3 2 2 7 2" xfId="32922"/>
    <cellStyle name="Calculation 3 3 2 2 7 2 2" xfId="52648"/>
    <cellStyle name="Calculation 3 3 2 2 7 3" xfId="39750"/>
    <cellStyle name="Calculation 3 3 2 2 7 4" xfId="47923"/>
    <cellStyle name="Calculation 3 3 2 2 8" xfId="15323"/>
    <cellStyle name="Calculation 3 3 2 2 8 2" xfId="33650"/>
    <cellStyle name="Calculation 3 3 2 2 8 2 2" xfId="53045"/>
    <cellStyle name="Calculation 3 3 2 2 8 3" xfId="40478"/>
    <cellStyle name="Calculation 3 3 2 2 8 4" xfId="48651"/>
    <cellStyle name="Calculation 3 3 2 2 9" xfId="15982"/>
    <cellStyle name="Calculation 3 3 2 2 9 2" xfId="34309"/>
    <cellStyle name="Calculation 3 3 2 2 9 2 2" xfId="53401"/>
    <cellStyle name="Calculation 3 3 2 2 9 3" xfId="41137"/>
    <cellStyle name="Calculation 3 3 2 2 9 4" xfId="49310"/>
    <cellStyle name="Calculation 3 3 2 3" xfId="2312"/>
    <cellStyle name="Calculation 3 3 2 3 10" xfId="37275"/>
    <cellStyle name="Calculation 3 3 2 3 11" xfId="42106"/>
    <cellStyle name="Calculation 3 3 2 3 12" xfId="37248"/>
    <cellStyle name="Calculation 3 3 2 3 13" xfId="43631"/>
    <cellStyle name="Calculation 3 3 2 3 2" xfId="3850"/>
    <cellStyle name="Calculation 3 3 2 3 2 2" xfId="10838"/>
    <cellStyle name="Calculation 3 3 2 3 2 2 2" xfId="29416"/>
    <cellStyle name="Calculation 3 3 2 3 2 2 3" xfId="28761"/>
    <cellStyle name="Calculation 3 3 2 3 2 2 4" xfId="50203"/>
    <cellStyle name="Calculation 3 3 2 3 2 3" xfId="4361"/>
    <cellStyle name="Calculation 3 3 2 3 2 4" xfId="36651"/>
    <cellStyle name="Calculation 3 3 2 3 2 5" xfId="43412"/>
    <cellStyle name="Calculation 3 3 2 3 3" xfId="6863"/>
    <cellStyle name="Calculation 3 3 2 3 3 2" xfId="13150"/>
    <cellStyle name="Calculation 3 3 2 3 3 2 2" xfId="31477"/>
    <cellStyle name="Calculation 3 3 2 3 3 2 3" xfId="36091"/>
    <cellStyle name="Calculation 3 3 2 3 3 2 4" xfId="51456"/>
    <cellStyle name="Calculation 3 3 2 3 3 3" xfId="26315"/>
    <cellStyle name="Calculation 3 3 2 3 3 4" xfId="37839"/>
    <cellStyle name="Calculation 3 3 2 3 3 5" xfId="45721"/>
    <cellStyle name="Calculation 3 3 2 3 4" xfId="8789"/>
    <cellStyle name="Calculation 3 3 2 3 4 2" xfId="27835"/>
    <cellStyle name="Calculation 3 3 2 3 4 2 2" xfId="52356"/>
    <cellStyle name="Calculation 3 3 2 3 4 3" xfId="36285"/>
    <cellStyle name="Calculation 3 3 2 3 4 4" xfId="47386"/>
    <cellStyle name="Calculation 3 3 2 3 5" xfId="14813"/>
    <cellStyle name="Calculation 3 3 2 3 5 2" xfId="33140"/>
    <cellStyle name="Calculation 3 3 2 3 5 2 2" xfId="52767"/>
    <cellStyle name="Calculation 3 3 2 3 5 3" xfId="39968"/>
    <cellStyle name="Calculation 3 3 2 3 5 4" xfId="48141"/>
    <cellStyle name="Calculation 3 3 2 3 6" xfId="15507"/>
    <cellStyle name="Calculation 3 3 2 3 6 2" xfId="33834"/>
    <cellStyle name="Calculation 3 3 2 3 6 2 2" xfId="53147"/>
    <cellStyle name="Calculation 3 3 2 3 6 3" xfId="40662"/>
    <cellStyle name="Calculation 3 3 2 3 6 4" xfId="48835"/>
    <cellStyle name="Calculation 3 3 2 3 7" xfId="16125"/>
    <cellStyle name="Calculation 3 3 2 3 7 2" xfId="34452"/>
    <cellStyle name="Calculation 3 3 2 3 7 2 2" xfId="53480"/>
    <cellStyle name="Calculation 3 3 2 3 7 3" xfId="41280"/>
    <cellStyle name="Calculation 3 3 2 3 7 4" xfId="49453"/>
    <cellStyle name="Calculation 3 3 2 3 8" xfId="4772"/>
    <cellStyle name="Calculation 3 3 2 3 8 2" xfId="50318"/>
    <cellStyle name="Calculation 3 3 2 3 9" xfId="24224"/>
    <cellStyle name="Calculation 3 3 2 4" xfId="2258"/>
    <cellStyle name="Calculation 3 3 2 4 10" xfId="24007"/>
    <cellStyle name="Calculation 3 3 2 4 11" xfId="42379"/>
    <cellStyle name="Calculation 3 3 2 4 12" xfId="42513"/>
    <cellStyle name="Calculation 3 3 2 4 13" xfId="43577"/>
    <cellStyle name="Calculation 3 3 2 4 2" xfId="3232"/>
    <cellStyle name="Calculation 3 3 2 4 2 2" xfId="10280"/>
    <cellStyle name="Calculation 3 3 2 4 2 2 2" xfId="28998"/>
    <cellStyle name="Calculation 3 3 2 4 2 2 3" xfId="29945"/>
    <cellStyle name="Calculation 3 3 2 4 2 2 4" xfId="50050"/>
    <cellStyle name="Calculation 3 3 2 4 2 3" xfId="2794"/>
    <cellStyle name="Calculation 3 3 2 4 2 4" xfId="3032"/>
    <cellStyle name="Calculation 3 3 2 4 2 5" xfId="43136"/>
    <cellStyle name="Calculation 3 3 2 4 3" xfId="6809"/>
    <cellStyle name="Calculation 3 3 2 4 3 2" xfId="13096"/>
    <cellStyle name="Calculation 3 3 2 4 3 2 2" xfId="31423"/>
    <cellStyle name="Calculation 3 3 2 4 3 2 3" xfId="38266"/>
    <cellStyle name="Calculation 3 3 2 4 3 2 4" xfId="51428"/>
    <cellStyle name="Calculation 3 3 2 4 3 3" xfId="26261"/>
    <cellStyle name="Calculation 3 3 2 4 3 4" xfId="37980"/>
    <cellStyle name="Calculation 3 3 2 4 3 5" xfId="45667"/>
    <cellStyle name="Calculation 3 3 2 4 4" xfId="8735"/>
    <cellStyle name="Calculation 3 3 2 4 4 2" xfId="27781"/>
    <cellStyle name="Calculation 3 3 2 4 4 2 2" xfId="52328"/>
    <cellStyle name="Calculation 3 3 2 4 4 3" xfId="35486"/>
    <cellStyle name="Calculation 3 3 2 4 4 4" xfId="47332"/>
    <cellStyle name="Calculation 3 3 2 4 5" xfId="14759"/>
    <cellStyle name="Calculation 3 3 2 4 5 2" xfId="33086"/>
    <cellStyle name="Calculation 3 3 2 4 5 2 2" xfId="52739"/>
    <cellStyle name="Calculation 3 3 2 4 5 3" xfId="39914"/>
    <cellStyle name="Calculation 3 3 2 4 5 4" xfId="48087"/>
    <cellStyle name="Calculation 3 3 2 4 6" xfId="15453"/>
    <cellStyle name="Calculation 3 3 2 4 6 2" xfId="33780"/>
    <cellStyle name="Calculation 3 3 2 4 6 2 2" xfId="53119"/>
    <cellStyle name="Calculation 3 3 2 4 6 3" xfId="40608"/>
    <cellStyle name="Calculation 3 3 2 4 6 4" xfId="48781"/>
    <cellStyle name="Calculation 3 3 2 4 7" xfId="16071"/>
    <cellStyle name="Calculation 3 3 2 4 7 2" xfId="34398"/>
    <cellStyle name="Calculation 3 3 2 4 7 2 2" xfId="53452"/>
    <cellStyle name="Calculation 3 3 2 4 7 3" xfId="41226"/>
    <cellStyle name="Calculation 3 3 2 4 7 4" xfId="49399"/>
    <cellStyle name="Calculation 3 3 2 4 8" xfId="4718"/>
    <cellStyle name="Calculation 3 3 2 4 8 2" xfId="50290"/>
    <cellStyle name="Calculation 3 3 2 4 9" xfId="24170"/>
    <cellStyle name="Calculation 3 3 2 5" xfId="3846"/>
    <cellStyle name="Calculation 3 3 2 5 2" xfId="10834"/>
    <cellStyle name="Calculation 3 3 2 5 2 2" xfId="29412"/>
    <cellStyle name="Calculation 3 3 2 5 2 3" xfId="27472"/>
    <cellStyle name="Calculation 3 3 2 5 2 4" xfId="50201"/>
    <cellStyle name="Calculation 3 3 2 5 3" xfId="4298"/>
    <cellStyle name="Calculation 3 3 2 5 4" xfId="4237"/>
    <cellStyle name="Calculation 3 3 2 5 5" xfId="43408"/>
    <cellStyle name="Calculation 3 3 2 6" xfId="6099"/>
    <cellStyle name="Calculation 3 3 2 6 2" xfId="12478"/>
    <cellStyle name="Calculation 3 3 2 6 2 2" xfId="30805"/>
    <cellStyle name="Calculation 3 3 2 6 2 3" xfId="37879"/>
    <cellStyle name="Calculation 3 3 2 6 2 4" xfId="51036"/>
    <cellStyle name="Calculation 3 3 2 6 3" xfId="25551"/>
    <cellStyle name="Calculation 3 3 2 6 4" xfId="36383"/>
    <cellStyle name="Calculation 3 3 2 6 5" xfId="44958"/>
    <cellStyle name="Calculation 3 3 2 7" xfId="6401"/>
    <cellStyle name="Calculation 3 3 2 7 2" xfId="12756"/>
    <cellStyle name="Calculation 3 3 2 7 2 2" xfId="31083"/>
    <cellStyle name="Calculation 3 3 2 7 2 3" xfId="23723"/>
    <cellStyle name="Calculation 3 3 2 7 2 4" xfId="51189"/>
    <cellStyle name="Calculation 3 3 2 7 3" xfId="25853"/>
    <cellStyle name="Calculation 3 3 2 7 4" xfId="27155"/>
    <cellStyle name="Calculation 3 3 2 7 5" xfId="45260"/>
    <cellStyle name="Calculation 3 3 2 8" xfId="5767"/>
    <cellStyle name="Calculation 3 3 2 8 2" xfId="25219"/>
    <cellStyle name="Calculation 3 3 2 8 2 2" xfId="50863"/>
    <cellStyle name="Calculation 3 3 2 8 3" xfId="37993"/>
    <cellStyle name="Calculation 3 3 2 8 4" xfId="44626"/>
    <cellStyle name="Calculation 3 3 2 9" xfId="13696"/>
    <cellStyle name="Calculation 3 3 2 9 2" xfId="32023"/>
    <cellStyle name="Calculation 3 3 2 9 2 2" xfId="51789"/>
    <cellStyle name="Calculation 3 3 2 9 3" xfId="37923"/>
    <cellStyle name="Calculation 3 3 2 9 4" xfId="46336"/>
    <cellStyle name="Calculation 3 3 20" xfId="42810"/>
    <cellStyle name="Calculation 3 3 3" xfId="1321"/>
    <cellStyle name="Calculation 3 3 3 10" xfId="14313"/>
    <cellStyle name="Calculation 3 3 3 10 2" xfId="32640"/>
    <cellStyle name="Calculation 3 3 3 10 2 2" xfId="52172"/>
    <cellStyle name="Calculation 3 3 3 10 3" xfId="39468"/>
    <cellStyle name="Calculation 3 3 3 10 4" xfId="47048"/>
    <cellStyle name="Calculation 3 3 3 11" xfId="14505"/>
    <cellStyle name="Calculation 3 3 3 11 2" xfId="32832"/>
    <cellStyle name="Calculation 3 3 3 11 2 2" xfId="52595"/>
    <cellStyle name="Calculation 3 3 3 11 3" xfId="39660"/>
    <cellStyle name="Calculation 3 3 3 11 4" xfId="47833"/>
    <cellStyle name="Calculation 3 3 3 12" xfId="3925"/>
    <cellStyle name="Calculation 3 3 3 12 2" xfId="49974"/>
    <cellStyle name="Calculation 3 3 3 13" xfId="4046"/>
    <cellStyle name="Calculation 3 3 3 14" xfId="29673"/>
    <cellStyle name="Calculation 3 3 3 15" xfId="23885"/>
    <cellStyle name="Calculation 3 3 3 16" xfId="42189"/>
    <cellStyle name="Calculation 3 3 3 17" xfId="42994"/>
    <cellStyle name="Calculation 3 3 3 2" xfId="2494"/>
    <cellStyle name="Calculation 3 3 3 2 10" xfId="24028"/>
    <cellStyle name="Calculation 3 3 3 2 11" xfId="36193"/>
    <cellStyle name="Calculation 3 3 3 2 12" xfId="42517"/>
    <cellStyle name="Calculation 3 3 3 2 13" xfId="43813"/>
    <cellStyle name="Calculation 3 3 3 2 2" xfId="6162"/>
    <cellStyle name="Calculation 3 3 3 2 2 2" xfId="12537"/>
    <cellStyle name="Calculation 3 3 3 2 2 2 2" xfId="30864"/>
    <cellStyle name="Calculation 3 3 3 2 2 2 3" xfId="36600"/>
    <cellStyle name="Calculation 3 3 3 2 2 2 4" xfId="51068"/>
    <cellStyle name="Calculation 3 3 3 2 2 3" xfId="25614"/>
    <cellStyle name="Calculation 3 3 3 2 2 4" xfId="39289"/>
    <cellStyle name="Calculation 3 3 3 2 2 5" xfId="45021"/>
    <cellStyle name="Calculation 3 3 3 2 3" xfId="7045"/>
    <cellStyle name="Calculation 3 3 3 2 3 2" xfId="13332"/>
    <cellStyle name="Calculation 3 3 3 2 3 2 2" xfId="31659"/>
    <cellStyle name="Calculation 3 3 3 2 3 2 3" xfId="38302"/>
    <cellStyle name="Calculation 3 3 3 2 3 2 4" xfId="51556"/>
    <cellStyle name="Calculation 3 3 3 2 3 3" xfId="26497"/>
    <cellStyle name="Calculation 3 3 3 2 3 4" xfId="28353"/>
    <cellStyle name="Calculation 3 3 3 2 3 5" xfId="45903"/>
    <cellStyle name="Calculation 3 3 3 2 4" xfId="8971"/>
    <cellStyle name="Calculation 3 3 3 2 4 2" xfId="28017"/>
    <cellStyle name="Calculation 3 3 3 2 4 2 2" xfId="52456"/>
    <cellStyle name="Calculation 3 3 3 2 4 3" xfId="38932"/>
    <cellStyle name="Calculation 3 3 3 2 4 4" xfId="47568"/>
    <cellStyle name="Calculation 3 3 3 2 5" xfId="14995"/>
    <cellStyle name="Calculation 3 3 3 2 5 2" xfId="33322"/>
    <cellStyle name="Calculation 3 3 3 2 5 2 2" xfId="52867"/>
    <cellStyle name="Calculation 3 3 3 2 5 3" xfId="40150"/>
    <cellStyle name="Calculation 3 3 3 2 5 4" xfId="48323"/>
    <cellStyle name="Calculation 3 3 3 2 6" xfId="15689"/>
    <cellStyle name="Calculation 3 3 3 2 6 2" xfId="34016"/>
    <cellStyle name="Calculation 3 3 3 2 6 2 2" xfId="53247"/>
    <cellStyle name="Calculation 3 3 3 2 6 3" xfId="40844"/>
    <cellStyle name="Calculation 3 3 3 2 6 4" xfId="49017"/>
    <cellStyle name="Calculation 3 3 3 2 7" xfId="16307"/>
    <cellStyle name="Calculation 3 3 3 2 7 2" xfId="34634"/>
    <cellStyle name="Calculation 3 3 3 2 7 2 2" xfId="53580"/>
    <cellStyle name="Calculation 3 3 3 2 7 3" xfId="41462"/>
    <cellStyle name="Calculation 3 3 3 2 7 4" xfId="49635"/>
    <cellStyle name="Calculation 3 3 3 2 8" xfId="4954"/>
    <cellStyle name="Calculation 3 3 3 2 8 2" xfId="50418"/>
    <cellStyle name="Calculation 3 3 3 2 9" xfId="24406"/>
    <cellStyle name="Calculation 3 3 3 3" xfId="2332"/>
    <cellStyle name="Calculation 3 3 3 3 10" xfId="36007"/>
    <cellStyle name="Calculation 3 3 3 3 11" xfId="42714"/>
    <cellStyle name="Calculation 3 3 3 3 12" xfId="42279"/>
    <cellStyle name="Calculation 3 3 3 3 13" xfId="43651"/>
    <cellStyle name="Calculation 3 3 3 3 2" xfId="5776"/>
    <cellStyle name="Calculation 3 3 3 3 2 2" xfId="12185"/>
    <cellStyle name="Calculation 3 3 3 3 2 2 2" xfId="30512"/>
    <cellStyle name="Calculation 3 3 3 3 2 2 3" xfId="36879"/>
    <cellStyle name="Calculation 3 3 3 3 2 2 4" xfId="50870"/>
    <cellStyle name="Calculation 3 3 3 3 2 3" xfId="25228"/>
    <cellStyle name="Calculation 3 3 3 3 2 4" xfId="27132"/>
    <cellStyle name="Calculation 3 3 3 3 2 5" xfId="44635"/>
    <cellStyle name="Calculation 3 3 3 3 3" xfId="6883"/>
    <cellStyle name="Calculation 3 3 3 3 3 2" xfId="13170"/>
    <cellStyle name="Calculation 3 3 3 3 3 2 2" xfId="31497"/>
    <cellStyle name="Calculation 3 3 3 3 3 2 3" xfId="37346"/>
    <cellStyle name="Calculation 3 3 3 3 3 2 4" xfId="51466"/>
    <cellStyle name="Calculation 3 3 3 3 3 3" xfId="26335"/>
    <cellStyle name="Calculation 3 3 3 3 3 4" xfId="37065"/>
    <cellStyle name="Calculation 3 3 3 3 3 5" xfId="45741"/>
    <cellStyle name="Calculation 3 3 3 3 4" xfId="8809"/>
    <cellStyle name="Calculation 3 3 3 3 4 2" xfId="27855"/>
    <cellStyle name="Calculation 3 3 3 3 4 2 2" xfId="52366"/>
    <cellStyle name="Calculation 3 3 3 3 4 3" xfId="36049"/>
    <cellStyle name="Calculation 3 3 3 3 4 4" xfId="47406"/>
    <cellStyle name="Calculation 3 3 3 3 5" xfId="14833"/>
    <cellStyle name="Calculation 3 3 3 3 5 2" xfId="33160"/>
    <cellStyle name="Calculation 3 3 3 3 5 2 2" xfId="52777"/>
    <cellStyle name="Calculation 3 3 3 3 5 3" xfId="39988"/>
    <cellStyle name="Calculation 3 3 3 3 5 4" xfId="48161"/>
    <cellStyle name="Calculation 3 3 3 3 6" xfId="15527"/>
    <cellStyle name="Calculation 3 3 3 3 6 2" xfId="33854"/>
    <cellStyle name="Calculation 3 3 3 3 6 2 2" xfId="53157"/>
    <cellStyle name="Calculation 3 3 3 3 6 3" xfId="40682"/>
    <cellStyle name="Calculation 3 3 3 3 6 4" xfId="48855"/>
    <cellStyle name="Calculation 3 3 3 3 7" xfId="16145"/>
    <cellStyle name="Calculation 3 3 3 3 7 2" xfId="34472"/>
    <cellStyle name="Calculation 3 3 3 3 7 2 2" xfId="53490"/>
    <cellStyle name="Calculation 3 3 3 3 7 3" xfId="41300"/>
    <cellStyle name="Calculation 3 3 3 3 7 4" xfId="49473"/>
    <cellStyle name="Calculation 3 3 3 3 8" xfId="4792"/>
    <cellStyle name="Calculation 3 3 3 3 8 2" xfId="50328"/>
    <cellStyle name="Calculation 3 3 3 3 9" xfId="24244"/>
    <cellStyle name="Calculation 3 3 3 4" xfId="5294"/>
    <cellStyle name="Calculation 3 3 3 4 2" xfId="11743"/>
    <cellStyle name="Calculation 3 3 3 4 2 2" xfId="30070"/>
    <cellStyle name="Calculation 3 3 3 4 2 3" xfId="37035"/>
    <cellStyle name="Calculation 3 3 3 4 2 4" xfId="50600"/>
    <cellStyle name="Calculation 3 3 3 4 3" xfId="24746"/>
    <cellStyle name="Calculation 3 3 3 4 4" xfId="4304"/>
    <cellStyle name="Calculation 3 3 3 4 5" xfId="44153"/>
    <cellStyle name="Calculation 3 3 3 5" xfId="6375"/>
    <cellStyle name="Calculation 3 3 3 5 2" xfId="12731"/>
    <cellStyle name="Calculation 3 3 3 5 2 2" xfId="31058"/>
    <cellStyle name="Calculation 3 3 3 5 2 3" xfId="29325"/>
    <cellStyle name="Calculation 3 3 3 5 2 4" xfId="51175"/>
    <cellStyle name="Calculation 3 3 3 5 3" xfId="25827"/>
    <cellStyle name="Calculation 3 3 3 5 4" xfId="37286"/>
    <cellStyle name="Calculation 3 3 3 5 5" xfId="45234"/>
    <cellStyle name="Calculation 3 3 3 6" xfId="5928"/>
    <cellStyle name="Calculation 3 3 3 6 2" xfId="12326"/>
    <cellStyle name="Calculation 3 3 3 6 2 2" xfId="30653"/>
    <cellStyle name="Calculation 3 3 3 6 2 3" xfId="38502"/>
    <cellStyle name="Calculation 3 3 3 6 2 4" xfId="50945"/>
    <cellStyle name="Calculation 3 3 3 6 3" xfId="25380"/>
    <cellStyle name="Calculation 3 3 3 6 4" xfId="35003"/>
    <cellStyle name="Calculation 3 3 3 6 5" xfId="44787"/>
    <cellStyle name="Calculation 3 3 3 7" xfId="6256"/>
    <cellStyle name="Calculation 3 3 3 7 2" xfId="25708"/>
    <cellStyle name="Calculation 3 3 3 7 2 2" xfId="51113"/>
    <cellStyle name="Calculation 3 3 3 7 3" xfId="37486"/>
    <cellStyle name="Calculation 3 3 3 7 4" xfId="45115"/>
    <cellStyle name="Calculation 3 3 3 8" xfId="13994"/>
    <cellStyle name="Calculation 3 3 3 8 2" xfId="32321"/>
    <cellStyle name="Calculation 3 3 3 8 2 2" xfId="51992"/>
    <cellStyle name="Calculation 3 3 3 8 3" xfId="34914"/>
    <cellStyle name="Calculation 3 3 3 8 4" xfId="46725"/>
    <cellStyle name="Calculation 3 3 3 9" xfId="13890"/>
    <cellStyle name="Calculation 3 3 3 9 2" xfId="32217"/>
    <cellStyle name="Calculation 3 3 3 9 2 2" xfId="51932"/>
    <cellStyle name="Calculation 3 3 3 9 3" xfId="37060"/>
    <cellStyle name="Calculation 3 3 3 9 4" xfId="46615"/>
    <cellStyle name="Calculation 3 3 4" xfId="1750"/>
    <cellStyle name="Calculation 3 3 4 10" xfId="14204"/>
    <cellStyle name="Calculation 3 3 4 10 2" xfId="32531"/>
    <cellStyle name="Calculation 3 3 4 10 2 2" xfId="52112"/>
    <cellStyle name="Calculation 3 3 4 10 3" xfId="36949"/>
    <cellStyle name="Calculation 3 3 4 10 4" xfId="46935"/>
    <cellStyle name="Calculation 3 3 4 11" xfId="13875"/>
    <cellStyle name="Calculation 3 3 4 11 2" xfId="32202"/>
    <cellStyle name="Calculation 3 3 4 11 2 2" xfId="51922"/>
    <cellStyle name="Calculation 3 3 4 11 3" xfId="29181"/>
    <cellStyle name="Calculation 3 3 4 11 4" xfId="46596"/>
    <cellStyle name="Calculation 3 3 4 12" xfId="4276"/>
    <cellStyle name="Calculation 3 3 4 12 2" xfId="49909"/>
    <cellStyle name="Calculation 3 3 4 13" xfId="23787"/>
    <cellStyle name="Calculation 3 3 4 14" xfId="29940"/>
    <cellStyle name="Calculation 3 3 4 15" xfId="36810"/>
    <cellStyle name="Calculation 3 3 4 16" xfId="42748"/>
    <cellStyle name="Calculation 3 3 4 17" xfId="42875"/>
    <cellStyle name="Calculation 3 3 4 2" xfId="922"/>
    <cellStyle name="Calculation 3 3 4 2 10" xfId="29804"/>
    <cellStyle name="Calculation 3 3 4 2 11" xfId="35929"/>
    <cellStyle name="Calculation 3 3 4 2 12" xfId="36657"/>
    <cellStyle name="Calculation 3 3 4 2 13" xfId="43317"/>
    <cellStyle name="Calculation 3 3 4 2 2" xfId="6100"/>
    <cellStyle name="Calculation 3 3 4 2 2 2" xfId="12479"/>
    <cellStyle name="Calculation 3 3 4 2 2 2 2" xfId="30806"/>
    <cellStyle name="Calculation 3 3 4 2 2 2 3" xfId="28919"/>
    <cellStyle name="Calculation 3 3 4 2 2 2 4" xfId="51037"/>
    <cellStyle name="Calculation 3 3 4 2 2 3" xfId="25552"/>
    <cellStyle name="Calculation 3 3 4 2 2 4" xfId="37529"/>
    <cellStyle name="Calculation 3 3 4 2 2 5" xfId="44959"/>
    <cellStyle name="Calculation 3 3 4 2 3" xfId="3281"/>
    <cellStyle name="Calculation 3 3 4 2 3 2" xfId="10322"/>
    <cellStyle name="Calculation 3 3 4 2 3 2 2" xfId="29040"/>
    <cellStyle name="Calculation 3 3 4 2 3 2 3" xfId="39121"/>
    <cellStyle name="Calculation 3 3 4 2 3 2 4" xfId="50075"/>
    <cellStyle name="Calculation 3 3 4 2 3 3" xfId="4353"/>
    <cellStyle name="Calculation 3 3 4 2 3 4" xfId="2854"/>
    <cellStyle name="Calculation 3 3 4 2 3 5" xfId="43182"/>
    <cellStyle name="Calculation 3 3 4 2 4" xfId="7550"/>
    <cellStyle name="Calculation 3 3 4 2 4 2" xfId="26938"/>
    <cellStyle name="Calculation 3 3 4 2 4 2 2" xfId="51839"/>
    <cellStyle name="Calculation 3 3 4 2 4 3" xfId="27634"/>
    <cellStyle name="Calculation 3 3 4 2 4 4" xfId="46436"/>
    <cellStyle name="Calculation 3 3 4 2 5" xfId="10055"/>
    <cellStyle name="Calculation 3 3 4 2 5 2" xfId="28833"/>
    <cellStyle name="Calculation 3 3 4 2 5 2 2" xfId="50012"/>
    <cellStyle name="Calculation 3 3 4 2 5 3" xfId="35910"/>
    <cellStyle name="Calculation 3 3 4 2 5 4" xfId="43068"/>
    <cellStyle name="Calculation 3 3 4 2 6" xfId="14306"/>
    <cellStyle name="Calculation 3 3 4 2 6 2" xfId="32633"/>
    <cellStyle name="Calculation 3 3 4 2 6 2 2" xfId="52168"/>
    <cellStyle name="Calculation 3 3 4 2 6 3" xfId="39461"/>
    <cellStyle name="Calculation 3 3 4 2 6 4" xfId="47041"/>
    <cellStyle name="Calculation 3 3 4 2 7" xfId="14502"/>
    <cellStyle name="Calculation 3 3 4 2 7 2" xfId="32829"/>
    <cellStyle name="Calculation 3 3 4 2 7 2 2" xfId="52593"/>
    <cellStyle name="Calculation 3 3 4 2 7 3" xfId="39657"/>
    <cellStyle name="Calculation 3 3 4 2 7 4" xfId="47830"/>
    <cellStyle name="Calculation 3 3 4 2 8" xfId="3587"/>
    <cellStyle name="Calculation 3 3 4 2 8 2" xfId="50148"/>
    <cellStyle name="Calculation 3 3 4 2 9" xfId="4051"/>
    <cellStyle name="Calculation 3 3 4 3" xfId="2215"/>
    <cellStyle name="Calculation 3 3 4 3 10" xfId="35637"/>
    <cellStyle name="Calculation 3 3 4 3 11" xfId="42498"/>
    <cellStyle name="Calculation 3 3 4 3 12" xfId="42652"/>
    <cellStyle name="Calculation 3 3 4 3 13" xfId="43534"/>
    <cellStyle name="Calculation 3 3 4 3 2" xfId="5874"/>
    <cellStyle name="Calculation 3 3 4 3 2 2" xfId="12279"/>
    <cellStyle name="Calculation 3 3 4 3 2 2 2" xfId="30606"/>
    <cellStyle name="Calculation 3 3 4 3 2 2 3" xfId="37446"/>
    <cellStyle name="Calculation 3 3 4 3 2 2 4" xfId="50919"/>
    <cellStyle name="Calculation 3 3 4 3 2 3" xfId="25326"/>
    <cellStyle name="Calculation 3 3 4 3 2 4" xfId="35972"/>
    <cellStyle name="Calculation 3 3 4 3 2 5" xfId="44733"/>
    <cellStyle name="Calculation 3 3 4 3 3" xfId="6766"/>
    <cellStyle name="Calculation 3 3 4 3 3 2" xfId="13053"/>
    <cellStyle name="Calculation 3 3 4 3 3 2 2" xfId="31380"/>
    <cellStyle name="Calculation 3 3 4 3 3 2 3" xfId="34906"/>
    <cellStyle name="Calculation 3 3 4 3 3 2 4" xfId="51402"/>
    <cellStyle name="Calculation 3 3 4 3 3 3" xfId="26218"/>
    <cellStyle name="Calculation 3 3 4 3 3 4" xfId="38542"/>
    <cellStyle name="Calculation 3 3 4 3 3 5" xfId="45624"/>
    <cellStyle name="Calculation 3 3 4 3 4" xfId="8692"/>
    <cellStyle name="Calculation 3 3 4 3 4 2" xfId="27738"/>
    <cellStyle name="Calculation 3 3 4 3 4 2 2" xfId="52302"/>
    <cellStyle name="Calculation 3 3 4 3 4 3" xfId="37620"/>
    <cellStyle name="Calculation 3 3 4 3 4 4" xfId="47289"/>
    <cellStyle name="Calculation 3 3 4 3 5" xfId="14716"/>
    <cellStyle name="Calculation 3 3 4 3 5 2" xfId="33043"/>
    <cellStyle name="Calculation 3 3 4 3 5 2 2" xfId="52713"/>
    <cellStyle name="Calculation 3 3 4 3 5 3" xfId="39871"/>
    <cellStyle name="Calculation 3 3 4 3 5 4" xfId="48044"/>
    <cellStyle name="Calculation 3 3 4 3 6" xfId="15410"/>
    <cellStyle name="Calculation 3 3 4 3 6 2" xfId="33737"/>
    <cellStyle name="Calculation 3 3 4 3 6 2 2" xfId="53093"/>
    <cellStyle name="Calculation 3 3 4 3 6 3" xfId="40565"/>
    <cellStyle name="Calculation 3 3 4 3 6 4" xfId="48738"/>
    <cellStyle name="Calculation 3 3 4 3 7" xfId="16028"/>
    <cellStyle name="Calculation 3 3 4 3 7 2" xfId="34355"/>
    <cellStyle name="Calculation 3 3 4 3 7 2 2" xfId="53426"/>
    <cellStyle name="Calculation 3 3 4 3 7 3" xfId="41183"/>
    <cellStyle name="Calculation 3 3 4 3 7 4" xfId="49356"/>
    <cellStyle name="Calculation 3 3 4 3 8" xfId="4675"/>
    <cellStyle name="Calculation 3 3 4 3 8 2" xfId="50264"/>
    <cellStyle name="Calculation 3 3 4 3 9" xfId="24127"/>
    <cellStyle name="Calculation 3 3 4 4" xfId="6436"/>
    <cellStyle name="Calculation 3 3 4 4 2" xfId="12787"/>
    <cellStyle name="Calculation 3 3 4 4 2 2" xfId="31114"/>
    <cellStyle name="Calculation 3 3 4 4 2 3" xfId="29254"/>
    <cellStyle name="Calculation 3 3 4 4 2 4" xfId="51213"/>
    <cellStyle name="Calculation 3 3 4 4 3" xfId="25888"/>
    <cellStyle name="Calculation 3 3 4 4 4" xfId="39415"/>
    <cellStyle name="Calculation 3 3 4 4 5" xfId="45295"/>
    <cellStyle name="Calculation 3 3 4 5" xfId="6038"/>
    <cellStyle name="Calculation 3 3 4 5 2" xfId="12423"/>
    <cellStyle name="Calculation 3 3 4 5 2 2" xfId="30750"/>
    <cellStyle name="Calculation 3 3 4 5 2 3" xfId="29140"/>
    <cellStyle name="Calculation 3 3 4 5 2 4" xfId="51006"/>
    <cellStyle name="Calculation 3 3 4 5 3" xfId="25490"/>
    <cellStyle name="Calculation 3 3 4 5 4" xfId="4332"/>
    <cellStyle name="Calculation 3 3 4 5 5" xfId="44897"/>
    <cellStyle name="Calculation 3 3 4 6" xfId="6715"/>
    <cellStyle name="Calculation 3 3 4 6 2" xfId="13015"/>
    <cellStyle name="Calculation 3 3 4 6 2 2" xfId="31342"/>
    <cellStyle name="Calculation 3 3 4 6 2 3" xfId="39176"/>
    <cellStyle name="Calculation 3 3 4 6 2 4" xfId="51373"/>
    <cellStyle name="Calculation 3 3 4 6 3" xfId="26167"/>
    <cellStyle name="Calculation 3 3 4 6 4" xfId="37014"/>
    <cellStyle name="Calculation 3 3 4 6 5" xfId="45573"/>
    <cellStyle name="Calculation 3 3 4 7" xfId="6741"/>
    <cellStyle name="Calculation 3 3 4 7 2" xfId="26193"/>
    <cellStyle name="Calculation 3 3 4 7 2 2" xfId="51387"/>
    <cellStyle name="Calculation 3 3 4 7 3" xfId="28342"/>
    <cellStyle name="Calculation 3 3 4 7 4" xfId="45599"/>
    <cellStyle name="Calculation 3 3 4 8" xfId="14257"/>
    <cellStyle name="Calculation 3 3 4 8 2" xfId="32584"/>
    <cellStyle name="Calculation 3 3 4 8 2 2" xfId="52138"/>
    <cellStyle name="Calculation 3 3 4 8 3" xfId="26822"/>
    <cellStyle name="Calculation 3 3 4 8 4" xfId="46988"/>
    <cellStyle name="Calculation 3 3 4 9" xfId="13725"/>
    <cellStyle name="Calculation 3 3 4 9 2" xfId="32052"/>
    <cellStyle name="Calculation 3 3 4 9 2 2" xfId="51798"/>
    <cellStyle name="Calculation 3 3 4 9 3" xfId="27380"/>
    <cellStyle name="Calculation 3 3 4 9 4" xfId="46365"/>
    <cellStyle name="Calculation 3 3 5" xfId="968"/>
    <cellStyle name="Calculation 3 3 5 10" xfId="36665"/>
    <cellStyle name="Calculation 3 3 5 11" xfId="28634"/>
    <cellStyle name="Calculation 3 3 5 12" xfId="41893"/>
    <cellStyle name="Calculation 3 3 5 13" xfId="43349"/>
    <cellStyle name="Calculation 3 3 5 2" xfId="5609"/>
    <cellStyle name="Calculation 3 3 5 2 2" xfId="12036"/>
    <cellStyle name="Calculation 3 3 5 2 2 2" xfId="30363"/>
    <cellStyle name="Calculation 3 3 5 2 2 3" xfId="29277"/>
    <cellStyle name="Calculation 3 3 5 2 2 4" xfId="50780"/>
    <cellStyle name="Calculation 3 3 5 2 3" xfId="25061"/>
    <cellStyle name="Calculation 3 3 5 2 4" xfId="23759"/>
    <cellStyle name="Calculation 3 3 5 2 5" xfId="44468"/>
    <cellStyle name="Calculation 3 3 5 3" xfId="6446"/>
    <cellStyle name="Calculation 3 3 5 3 2" xfId="12793"/>
    <cellStyle name="Calculation 3 3 5 3 2 2" xfId="31120"/>
    <cellStyle name="Calculation 3 3 5 3 2 3" xfId="38929"/>
    <cellStyle name="Calculation 3 3 5 3 2 4" xfId="51216"/>
    <cellStyle name="Calculation 3 3 5 3 3" xfId="25898"/>
    <cellStyle name="Calculation 3 3 5 3 4" xfId="34966"/>
    <cellStyle name="Calculation 3 3 5 3 5" xfId="45305"/>
    <cellStyle name="Calculation 3 3 5 4" xfId="7596"/>
    <cellStyle name="Calculation 3 3 5 4 2" xfId="26979"/>
    <cellStyle name="Calculation 3 3 5 4 2 2" xfId="51863"/>
    <cellStyle name="Calculation 3 3 5 4 3" xfId="39073"/>
    <cellStyle name="Calculation 3 3 5 4 4" xfId="46476"/>
    <cellStyle name="Calculation 3 3 5 5" xfId="14186"/>
    <cellStyle name="Calculation 3 3 5 5 2" xfId="32513"/>
    <cellStyle name="Calculation 3 3 5 5 2 2" xfId="52101"/>
    <cellStyle name="Calculation 3 3 5 5 3" xfId="35031"/>
    <cellStyle name="Calculation 3 3 5 5 4" xfId="46917"/>
    <cellStyle name="Calculation 3 3 5 6" xfId="14455"/>
    <cellStyle name="Calculation 3 3 5 6 2" xfId="32782"/>
    <cellStyle name="Calculation 3 3 5 6 2 2" xfId="52279"/>
    <cellStyle name="Calculation 3 3 5 6 3" xfId="39610"/>
    <cellStyle name="Calculation 3 3 5 6 4" xfId="47246"/>
    <cellStyle name="Calculation 3 3 5 7" xfId="14678"/>
    <cellStyle name="Calculation 3 3 5 7 2" xfId="33005"/>
    <cellStyle name="Calculation 3 3 5 7 2 2" xfId="52692"/>
    <cellStyle name="Calculation 3 3 5 7 3" xfId="39833"/>
    <cellStyle name="Calculation 3 3 5 7 4" xfId="48006"/>
    <cellStyle name="Calculation 3 3 5 8" xfId="3633"/>
    <cellStyle name="Calculation 3 3 5 8 2" xfId="50166"/>
    <cellStyle name="Calculation 3 3 5 9" xfId="4301"/>
    <cellStyle name="Calculation 3 3 6" xfId="2295"/>
    <cellStyle name="Calculation 3 3 6 10" xfId="37016"/>
    <cellStyle name="Calculation 3 3 6 11" xfId="42558"/>
    <cellStyle name="Calculation 3 3 6 12" xfId="42149"/>
    <cellStyle name="Calculation 3 3 6 13" xfId="43614"/>
    <cellStyle name="Calculation 3 3 6 2" xfId="5302"/>
    <cellStyle name="Calculation 3 3 6 2 2" xfId="11751"/>
    <cellStyle name="Calculation 3 3 6 2 2 2" xfId="30078"/>
    <cellStyle name="Calculation 3 3 6 2 2 3" xfId="39058"/>
    <cellStyle name="Calculation 3 3 6 2 2 4" xfId="50605"/>
    <cellStyle name="Calculation 3 3 6 2 3" xfId="24754"/>
    <cellStyle name="Calculation 3 3 6 2 4" xfId="38420"/>
    <cellStyle name="Calculation 3 3 6 2 5" xfId="44161"/>
    <cellStyle name="Calculation 3 3 6 3" xfId="6846"/>
    <cellStyle name="Calculation 3 3 6 3 2" xfId="13133"/>
    <cellStyle name="Calculation 3 3 6 3 2 2" xfId="31460"/>
    <cellStyle name="Calculation 3 3 6 3 2 3" xfId="39305"/>
    <cellStyle name="Calculation 3 3 6 3 2 4" xfId="51446"/>
    <cellStyle name="Calculation 3 3 6 3 3" xfId="26298"/>
    <cellStyle name="Calculation 3 3 6 3 4" xfId="38222"/>
    <cellStyle name="Calculation 3 3 6 3 5" xfId="45704"/>
    <cellStyle name="Calculation 3 3 6 4" xfId="8772"/>
    <cellStyle name="Calculation 3 3 6 4 2" xfId="27818"/>
    <cellStyle name="Calculation 3 3 6 4 2 2" xfId="52346"/>
    <cellStyle name="Calculation 3 3 6 4 3" xfId="34932"/>
    <cellStyle name="Calculation 3 3 6 4 4" xfId="47369"/>
    <cellStyle name="Calculation 3 3 6 5" xfId="14796"/>
    <cellStyle name="Calculation 3 3 6 5 2" xfId="33123"/>
    <cellStyle name="Calculation 3 3 6 5 2 2" xfId="52757"/>
    <cellStyle name="Calculation 3 3 6 5 3" xfId="39951"/>
    <cellStyle name="Calculation 3 3 6 5 4" xfId="48124"/>
    <cellStyle name="Calculation 3 3 6 6" xfId="15490"/>
    <cellStyle name="Calculation 3 3 6 6 2" xfId="33817"/>
    <cellStyle name="Calculation 3 3 6 6 2 2" xfId="53137"/>
    <cellStyle name="Calculation 3 3 6 6 3" xfId="40645"/>
    <cellStyle name="Calculation 3 3 6 6 4" xfId="48818"/>
    <cellStyle name="Calculation 3 3 6 7" xfId="16108"/>
    <cellStyle name="Calculation 3 3 6 7 2" xfId="34435"/>
    <cellStyle name="Calculation 3 3 6 7 2 2" xfId="53470"/>
    <cellStyle name="Calculation 3 3 6 7 3" xfId="41263"/>
    <cellStyle name="Calculation 3 3 6 7 4" xfId="49436"/>
    <cellStyle name="Calculation 3 3 6 8" xfId="4755"/>
    <cellStyle name="Calculation 3 3 6 8 2" xfId="50308"/>
    <cellStyle name="Calculation 3 3 6 9" xfId="24207"/>
    <cellStyle name="Calculation 3 3 7" xfId="6336"/>
    <cellStyle name="Calculation 3 3 7 2" xfId="12698"/>
    <cellStyle name="Calculation 3 3 7 2 2" xfId="31025"/>
    <cellStyle name="Calculation 3 3 7 2 3" xfId="23630"/>
    <cellStyle name="Calculation 3 3 7 2 4" xfId="51154"/>
    <cellStyle name="Calculation 3 3 7 3" xfId="25788"/>
    <cellStyle name="Calculation 3 3 7 4" xfId="38085"/>
    <cellStyle name="Calculation 3 3 7 5" xfId="45195"/>
    <cellStyle name="Calculation 3 3 8" xfId="6393"/>
    <cellStyle name="Calculation 3 3 8 2" xfId="12749"/>
    <cellStyle name="Calculation 3 3 8 2 2" xfId="31076"/>
    <cellStyle name="Calculation 3 3 8 2 3" xfId="28759"/>
    <cellStyle name="Calculation 3 3 8 2 4" xfId="51185"/>
    <cellStyle name="Calculation 3 3 8 3" xfId="25845"/>
    <cellStyle name="Calculation 3 3 8 4" xfId="29259"/>
    <cellStyle name="Calculation 3 3 8 5" xfId="45252"/>
    <cellStyle name="Calculation 3 3 9" xfId="6331"/>
    <cellStyle name="Calculation 3 3 9 2" xfId="12694"/>
    <cellStyle name="Calculation 3 3 9 2 2" xfId="31021"/>
    <cellStyle name="Calculation 3 3 9 2 3" xfId="36927"/>
    <cellStyle name="Calculation 3 3 9 2 4" xfId="51151"/>
    <cellStyle name="Calculation 3 3 9 3" xfId="25783"/>
    <cellStyle name="Calculation 3 3 9 4" xfId="35800"/>
    <cellStyle name="Calculation 3 3 9 5" xfId="45190"/>
    <cellStyle name="Calculation 3 4" xfId="488"/>
    <cellStyle name="Calculation 3 4 10" xfId="6032"/>
    <cellStyle name="Calculation 3 4 10 2" xfId="25484"/>
    <cellStyle name="Calculation 3 4 10 2 2" xfId="51002"/>
    <cellStyle name="Calculation 3 4 10 3" xfId="38075"/>
    <cellStyle name="Calculation 3 4 10 4" xfId="44891"/>
    <cellStyle name="Calculation 3 4 11" xfId="13629"/>
    <cellStyle name="Calculation 3 4 11 2" xfId="31956"/>
    <cellStyle name="Calculation 3 4 11 2 2" xfId="51749"/>
    <cellStyle name="Calculation 3 4 11 3" xfId="38681"/>
    <cellStyle name="Calculation 3 4 11 4" xfId="46269"/>
    <cellStyle name="Calculation 3 4 12" xfId="10221"/>
    <cellStyle name="Calculation 3 4 12 2" xfId="28945"/>
    <cellStyle name="Calculation 3 4 12 2 2" xfId="50027"/>
    <cellStyle name="Calculation 3 4 12 3" xfId="37282"/>
    <cellStyle name="Calculation 3 4 12 4" xfId="43088"/>
    <cellStyle name="Calculation 3 4 13" xfId="11409"/>
    <cellStyle name="Calculation 3 4 13 2" xfId="29821"/>
    <cellStyle name="Calculation 3 4 13 2 2" xfId="50225"/>
    <cellStyle name="Calculation 3 4 13 3" xfId="35389"/>
    <cellStyle name="Calculation 3 4 13 4" xfId="43458"/>
    <cellStyle name="Calculation 3 4 14" xfId="13599"/>
    <cellStyle name="Calculation 3 4 14 2" xfId="31926"/>
    <cellStyle name="Calculation 3 4 14 2 2" xfId="51737"/>
    <cellStyle name="Calculation 3 4 14 3" xfId="36340"/>
    <cellStyle name="Calculation 3 4 14 4" xfId="46239"/>
    <cellStyle name="Calculation 3 4 15" xfId="2968"/>
    <cellStyle name="Calculation 3 4 16" xfId="681"/>
    <cellStyle name="Calculation 3 4 17" xfId="37305"/>
    <cellStyle name="Calculation 3 4 18" xfId="38609"/>
    <cellStyle name="Calculation 3 4 19" xfId="2741"/>
    <cellStyle name="Calculation 3 4 2" xfId="787"/>
    <cellStyle name="Calculation 3 4 2 10" xfId="14059"/>
    <cellStyle name="Calculation 3 4 2 10 2" xfId="32386"/>
    <cellStyle name="Calculation 3 4 2 10 2 2" xfId="52026"/>
    <cellStyle name="Calculation 3 4 2 10 3" xfId="35866"/>
    <cellStyle name="Calculation 3 4 2 10 4" xfId="46790"/>
    <cellStyle name="Calculation 3 4 2 11" xfId="13765"/>
    <cellStyle name="Calculation 3 4 2 11 2" xfId="32092"/>
    <cellStyle name="Calculation 3 4 2 11 2 2" xfId="51820"/>
    <cellStyle name="Calculation 3 4 2 11 3" xfId="27134"/>
    <cellStyle name="Calculation 3 4 2 11 4" xfId="46405"/>
    <cellStyle name="Calculation 3 4 2 12" xfId="13966"/>
    <cellStyle name="Calculation 3 4 2 12 2" xfId="32293"/>
    <cellStyle name="Calculation 3 4 2 12 2 2" xfId="51979"/>
    <cellStyle name="Calculation 3 4 2 12 3" xfId="39067"/>
    <cellStyle name="Calculation 3 4 2 12 4" xfId="46697"/>
    <cellStyle name="Calculation 3 4 2 13" xfId="3136"/>
    <cellStyle name="Calculation 3 4 2 13 2" xfId="49933"/>
    <cellStyle name="Calculation 3 4 2 14" xfId="4139"/>
    <cellStyle name="Calculation 3 4 2 15" xfId="29616"/>
    <cellStyle name="Calculation 3 4 2 16" xfId="4359"/>
    <cellStyle name="Calculation 3 4 2 17" xfId="38551"/>
    <cellStyle name="Calculation 3 4 2 18" xfId="42919"/>
    <cellStyle name="Calculation 3 4 2 2" xfId="1977"/>
    <cellStyle name="Calculation 3 4 2 2 10" xfId="4464"/>
    <cellStyle name="Calculation 3 4 2 2 10 2" xfId="50233"/>
    <cellStyle name="Calculation 3 4 2 2 11" xfId="23959"/>
    <cellStyle name="Calculation 3 4 2 2 12" xfId="36302"/>
    <cellStyle name="Calculation 3 4 2 2 13" xfId="24098"/>
    <cellStyle name="Calculation 3 4 2 2 14" xfId="29811"/>
    <cellStyle name="Calculation 3 4 2 2 15" xfId="43478"/>
    <cellStyle name="Calculation 3 4 2 2 2" xfId="2291"/>
    <cellStyle name="Calculation 3 4 2 2 2 10" xfId="37764"/>
    <cellStyle name="Calculation 3 4 2 2 2 11" xfId="42468"/>
    <cellStyle name="Calculation 3 4 2 2 2 12" xfId="29424"/>
    <cellStyle name="Calculation 3 4 2 2 2 13" xfId="43610"/>
    <cellStyle name="Calculation 3 4 2 2 2 2" xfId="6049"/>
    <cellStyle name="Calculation 3 4 2 2 2 2 2" xfId="12434"/>
    <cellStyle name="Calculation 3 4 2 2 2 2 2 2" xfId="30761"/>
    <cellStyle name="Calculation 3 4 2 2 2 2 2 3" xfId="37458"/>
    <cellStyle name="Calculation 3 4 2 2 2 2 2 4" xfId="51012"/>
    <cellStyle name="Calculation 3 4 2 2 2 2 3" xfId="25501"/>
    <cellStyle name="Calculation 3 4 2 2 2 2 4" xfId="36238"/>
    <cellStyle name="Calculation 3 4 2 2 2 2 5" xfId="44908"/>
    <cellStyle name="Calculation 3 4 2 2 2 3" xfId="6842"/>
    <cellStyle name="Calculation 3 4 2 2 2 3 2" xfId="13129"/>
    <cellStyle name="Calculation 3 4 2 2 2 3 2 2" xfId="31456"/>
    <cellStyle name="Calculation 3 4 2 2 2 3 2 3" xfId="2985"/>
    <cellStyle name="Calculation 3 4 2 2 2 3 2 4" xfId="51445"/>
    <cellStyle name="Calculation 3 4 2 2 2 3 3" xfId="26294"/>
    <cellStyle name="Calculation 3 4 2 2 2 3 4" xfId="28583"/>
    <cellStyle name="Calculation 3 4 2 2 2 3 5" xfId="45700"/>
    <cellStyle name="Calculation 3 4 2 2 2 4" xfId="8768"/>
    <cellStyle name="Calculation 3 4 2 2 2 4 2" xfId="27814"/>
    <cellStyle name="Calculation 3 4 2 2 2 4 2 2" xfId="52345"/>
    <cellStyle name="Calculation 3 4 2 2 2 4 3" xfId="3586"/>
    <cellStyle name="Calculation 3 4 2 2 2 4 4" xfId="47365"/>
    <cellStyle name="Calculation 3 4 2 2 2 5" xfId="14792"/>
    <cellStyle name="Calculation 3 4 2 2 2 5 2" xfId="33119"/>
    <cellStyle name="Calculation 3 4 2 2 2 5 2 2" xfId="52756"/>
    <cellStyle name="Calculation 3 4 2 2 2 5 3" xfId="39947"/>
    <cellStyle name="Calculation 3 4 2 2 2 5 4" xfId="48120"/>
    <cellStyle name="Calculation 3 4 2 2 2 6" xfId="15486"/>
    <cellStyle name="Calculation 3 4 2 2 2 6 2" xfId="33813"/>
    <cellStyle name="Calculation 3 4 2 2 2 6 2 2" xfId="53136"/>
    <cellStyle name="Calculation 3 4 2 2 2 6 3" xfId="40641"/>
    <cellStyle name="Calculation 3 4 2 2 2 6 4" xfId="48814"/>
    <cellStyle name="Calculation 3 4 2 2 2 7" xfId="16104"/>
    <cellStyle name="Calculation 3 4 2 2 2 7 2" xfId="34431"/>
    <cellStyle name="Calculation 3 4 2 2 2 7 2 2" xfId="53469"/>
    <cellStyle name="Calculation 3 4 2 2 2 7 3" xfId="41259"/>
    <cellStyle name="Calculation 3 4 2 2 2 7 4" xfId="49432"/>
    <cellStyle name="Calculation 3 4 2 2 2 8" xfId="4751"/>
    <cellStyle name="Calculation 3 4 2 2 2 8 2" xfId="50307"/>
    <cellStyle name="Calculation 3 4 2 2 2 9" xfId="24203"/>
    <cellStyle name="Calculation 3 4 2 2 3" xfId="2696"/>
    <cellStyle name="Calculation 3 4 2 2 3 10" xfId="35997"/>
    <cellStyle name="Calculation 3 4 2 2 3 11" xfId="42548"/>
    <cellStyle name="Calculation 3 4 2 2 3 12" xfId="42209"/>
    <cellStyle name="Calculation 3 4 2 2 3 13" xfId="44015"/>
    <cellStyle name="Calculation 3 4 2 2 3 2" xfId="5592"/>
    <cellStyle name="Calculation 3 4 2 2 3 2 2" xfId="12020"/>
    <cellStyle name="Calculation 3 4 2 2 3 2 2 2" xfId="30347"/>
    <cellStyle name="Calculation 3 4 2 2 3 2 2 3" xfId="27085"/>
    <cellStyle name="Calculation 3 4 2 2 3 2 2 4" xfId="50774"/>
    <cellStyle name="Calculation 3 4 2 2 3 2 3" xfId="25044"/>
    <cellStyle name="Calculation 3 4 2 2 3 2 4" xfId="35902"/>
    <cellStyle name="Calculation 3 4 2 2 3 2 5" xfId="44451"/>
    <cellStyle name="Calculation 3 4 2 2 3 3" xfId="7247"/>
    <cellStyle name="Calculation 3 4 2 2 3 3 2" xfId="13534"/>
    <cellStyle name="Calculation 3 4 2 2 3 3 2 2" xfId="31861"/>
    <cellStyle name="Calculation 3 4 2 2 3 3 2 3" xfId="38741"/>
    <cellStyle name="Calculation 3 4 2 2 3 3 2 4" xfId="51659"/>
    <cellStyle name="Calculation 3 4 2 2 3 3 3" xfId="26699"/>
    <cellStyle name="Calculation 3 4 2 2 3 3 4" xfId="36542"/>
    <cellStyle name="Calculation 3 4 2 2 3 3 5" xfId="46105"/>
    <cellStyle name="Calculation 3 4 2 2 3 4" xfId="9173"/>
    <cellStyle name="Calculation 3 4 2 2 3 4 2" xfId="28219"/>
    <cellStyle name="Calculation 3 4 2 2 3 4 2 2" xfId="52559"/>
    <cellStyle name="Calculation 3 4 2 2 3 4 3" xfId="37790"/>
    <cellStyle name="Calculation 3 4 2 2 3 4 4" xfId="47770"/>
    <cellStyle name="Calculation 3 4 2 2 3 5" xfId="15197"/>
    <cellStyle name="Calculation 3 4 2 2 3 5 2" xfId="33524"/>
    <cellStyle name="Calculation 3 4 2 2 3 5 2 2" xfId="52970"/>
    <cellStyle name="Calculation 3 4 2 2 3 5 3" xfId="40352"/>
    <cellStyle name="Calculation 3 4 2 2 3 5 4" xfId="48525"/>
    <cellStyle name="Calculation 3 4 2 2 3 6" xfId="15891"/>
    <cellStyle name="Calculation 3 4 2 2 3 6 2" xfId="34218"/>
    <cellStyle name="Calculation 3 4 2 2 3 6 2 2" xfId="53350"/>
    <cellStyle name="Calculation 3 4 2 2 3 6 3" xfId="41046"/>
    <cellStyle name="Calculation 3 4 2 2 3 6 4" xfId="49219"/>
    <cellStyle name="Calculation 3 4 2 2 3 7" xfId="16509"/>
    <cellStyle name="Calculation 3 4 2 2 3 7 2" xfId="34836"/>
    <cellStyle name="Calculation 3 4 2 2 3 7 2 2" xfId="53683"/>
    <cellStyle name="Calculation 3 4 2 2 3 7 3" xfId="41664"/>
    <cellStyle name="Calculation 3 4 2 2 3 7 4" xfId="49837"/>
    <cellStyle name="Calculation 3 4 2 2 3 8" xfId="5156"/>
    <cellStyle name="Calculation 3 4 2 2 3 8 2" xfId="50521"/>
    <cellStyle name="Calculation 3 4 2 2 3 9" xfId="24608"/>
    <cellStyle name="Calculation 3 4 2 2 4" xfId="5404"/>
    <cellStyle name="Calculation 3 4 2 2 4 2" xfId="11841"/>
    <cellStyle name="Calculation 3 4 2 2 4 2 2" xfId="30168"/>
    <cellStyle name="Calculation 3 4 2 2 4 2 3" xfId="37880"/>
    <cellStyle name="Calculation 3 4 2 2 4 2 4" xfId="50665"/>
    <cellStyle name="Calculation 3 4 2 2 4 3" xfId="24856"/>
    <cellStyle name="Calculation 3 4 2 2 4 4" xfId="29248"/>
    <cellStyle name="Calculation 3 4 2 2 4 5" xfId="44263"/>
    <cellStyle name="Calculation 3 4 2 2 5" xfId="6644"/>
    <cellStyle name="Calculation 3 4 2 2 5 2" xfId="12958"/>
    <cellStyle name="Calculation 3 4 2 2 5 2 2" xfId="31285"/>
    <cellStyle name="Calculation 3 4 2 2 5 2 3" xfId="36730"/>
    <cellStyle name="Calculation 3 4 2 2 5 2 4" xfId="51330"/>
    <cellStyle name="Calculation 3 4 2 2 5 3" xfId="26096"/>
    <cellStyle name="Calculation 3 4 2 2 5 4" xfId="28388"/>
    <cellStyle name="Calculation 3 4 2 2 5 5" xfId="45502"/>
    <cellStyle name="Calculation 3 4 2 2 6" xfId="8454"/>
    <cellStyle name="Calculation 3 4 2 2 6 2" xfId="27568"/>
    <cellStyle name="Calculation 3 4 2 2 6 2 2" xfId="52222"/>
    <cellStyle name="Calculation 3 4 2 2 6 3" xfId="27051"/>
    <cellStyle name="Calculation 3 4 2 2 6 4" xfId="47138"/>
    <cellStyle name="Calculation 3 4 2 2 7" xfId="14585"/>
    <cellStyle name="Calculation 3 4 2 2 7 2" xfId="32912"/>
    <cellStyle name="Calculation 3 4 2 2 7 2 2" xfId="52642"/>
    <cellStyle name="Calculation 3 4 2 2 7 3" xfId="39740"/>
    <cellStyle name="Calculation 3 4 2 2 7 4" xfId="47913"/>
    <cellStyle name="Calculation 3 4 2 2 8" xfId="15313"/>
    <cellStyle name="Calculation 3 4 2 2 8 2" xfId="33640"/>
    <cellStyle name="Calculation 3 4 2 2 8 2 2" xfId="53039"/>
    <cellStyle name="Calculation 3 4 2 2 8 3" xfId="40468"/>
    <cellStyle name="Calculation 3 4 2 2 8 4" xfId="48641"/>
    <cellStyle name="Calculation 3 4 2 2 9" xfId="15972"/>
    <cellStyle name="Calculation 3 4 2 2 9 2" xfId="34299"/>
    <cellStyle name="Calculation 3 4 2 2 9 2 2" xfId="53395"/>
    <cellStyle name="Calculation 3 4 2 2 9 3" xfId="41127"/>
    <cellStyle name="Calculation 3 4 2 2 9 4" xfId="49300"/>
    <cellStyle name="Calculation 3 4 2 3" xfId="2352"/>
    <cellStyle name="Calculation 3 4 2 3 10" xfId="28730"/>
    <cellStyle name="Calculation 3 4 2 3 11" xfId="42661"/>
    <cellStyle name="Calculation 3 4 2 3 12" xfId="41984"/>
    <cellStyle name="Calculation 3 4 2 3 13" xfId="43671"/>
    <cellStyle name="Calculation 3 4 2 3 2" xfId="6218"/>
    <cellStyle name="Calculation 3 4 2 3 2 2" xfId="12591"/>
    <cellStyle name="Calculation 3 4 2 3 2 2 2" xfId="30918"/>
    <cellStyle name="Calculation 3 4 2 3 2 2 3" xfId="35715"/>
    <cellStyle name="Calculation 3 4 2 3 2 2 4" xfId="51092"/>
    <cellStyle name="Calculation 3 4 2 3 2 3" xfId="25670"/>
    <cellStyle name="Calculation 3 4 2 3 2 4" xfId="37440"/>
    <cellStyle name="Calculation 3 4 2 3 2 5" xfId="45077"/>
    <cellStyle name="Calculation 3 4 2 3 3" xfId="6903"/>
    <cellStyle name="Calculation 3 4 2 3 3 2" xfId="13190"/>
    <cellStyle name="Calculation 3 4 2 3 3 2 2" xfId="31517"/>
    <cellStyle name="Calculation 3 4 2 3 3 2 3" xfId="36354"/>
    <cellStyle name="Calculation 3 4 2 3 3 2 4" xfId="51476"/>
    <cellStyle name="Calculation 3 4 2 3 3 3" xfId="26355"/>
    <cellStyle name="Calculation 3 4 2 3 3 4" xfId="36820"/>
    <cellStyle name="Calculation 3 4 2 3 3 5" xfId="45761"/>
    <cellStyle name="Calculation 3 4 2 3 4" xfId="8829"/>
    <cellStyle name="Calculation 3 4 2 3 4 2" xfId="27875"/>
    <cellStyle name="Calculation 3 4 2 3 4 2 2" xfId="52376"/>
    <cellStyle name="Calculation 3 4 2 3 4 3" xfId="28460"/>
    <cellStyle name="Calculation 3 4 2 3 4 4" xfId="47426"/>
    <cellStyle name="Calculation 3 4 2 3 5" xfId="14853"/>
    <cellStyle name="Calculation 3 4 2 3 5 2" xfId="33180"/>
    <cellStyle name="Calculation 3 4 2 3 5 2 2" xfId="52787"/>
    <cellStyle name="Calculation 3 4 2 3 5 3" xfId="40008"/>
    <cellStyle name="Calculation 3 4 2 3 5 4" xfId="48181"/>
    <cellStyle name="Calculation 3 4 2 3 6" xfId="15547"/>
    <cellStyle name="Calculation 3 4 2 3 6 2" xfId="33874"/>
    <cellStyle name="Calculation 3 4 2 3 6 2 2" xfId="53167"/>
    <cellStyle name="Calculation 3 4 2 3 6 3" xfId="40702"/>
    <cellStyle name="Calculation 3 4 2 3 6 4" xfId="48875"/>
    <cellStyle name="Calculation 3 4 2 3 7" xfId="16165"/>
    <cellStyle name="Calculation 3 4 2 3 7 2" xfId="34492"/>
    <cellStyle name="Calculation 3 4 2 3 7 2 2" xfId="53500"/>
    <cellStyle name="Calculation 3 4 2 3 7 3" xfId="41320"/>
    <cellStyle name="Calculation 3 4 2 3 7 4" xfId="49493"/>
    <cellStyle name="Calculation 3 4 2 3 8" xfId="4812"/>
    <cellStyle name="Calculation 3 4 2 3 8 2" xfId="50338"/>
    <cellStyle name="Calculation 3 4 2 3 9" xfId="24264"/>
    <cellStyle name="Calculation 3 4 2 4" xfId="2524"/>
    <cellStyle name="Calculation 3 4 2 4 10" xfId="27021"/>
    <cellStyle name="Calculation 3 4 2 4 11" xfId="27288"/>
    <cellStyle name="Calculation 3 4 2 4 12" xfId="35499"/>
    <cellStyle name="Calculation 3 4 2 4 13" xfId="43843"/>
    <cellStyle name="Calculation 3 4 2 4 2" xfId="5282"/>
    <cellStyle name="Calculation 3 4 2 4 2 2" xfId="11731"/>
    <cellStyle name="Calculation 3 4 2 4 2 2 2" xfId="30058"/>
    <cellStyle name="Calculation 3 4 2 4 2 2 3" xfId="36645"/>
    <cellStyle name="Calculation 3 4 2 4 2 2 4" xfId="50590"/>
    <cellStyle name="Calculation 3 4 2 4 2 3" xfId="24734"/>
    <cellStyle name="Calculation 3 4 2 4 2 4" xfId="35659"/>
    <cellStyle name="Calculation 3 4 2 4 2 5" xfId="44141"/>
    <cellStyle name="Calculation 3 4 2 4 3" xfId="7075"/>
    <cellStyle name="Calculation 3 4 2 4 3 2" xfId="13362"/>
    <cellStyle name="Calculation 3 4 2 4 3 2 2" xfId="31689"/>
    <cellStyle name="Calculation 3 4 2 4 3 2 3" xfId="35795"/>
    <cellStyle name="Calculation 3 4 2 4 3 2 4" xfId="51569"/>
    <cellStyle name="Calculation 3 4 2 4 3 3" xfId="26527"/>
    <cellStyle name="Calculation 3 4 2 4 3 4" xfId="37752"/>
    <cellStyle name="Calculation 3 4 2 4 3 5" xfId="45933"/>
    <cellStyle name="Calculation 3 4 2 4 4" xfId="9001"/>
    <cellStyle name="Calculation 3 4 2 4 4 2" xfId="28047"/>
    <cellStyle name="Calculation 3 4 2 4 4 2 2" xfId="52469"/>
    <cellStyle name="Calculation 3 4 2 4 4 3" xfId="38256"/>
    <cellStyle name="Calculation 3 4 2 4 4 4" xfId="47598"/>
    <cellStyle name="Calculation 3 4 2 4 5" xfId="15025"/>
    <cellStyle name="Calculation 3 4 2 4 5 2" xfId="33352"/>
    <cellStyle name="Calculation 3 4 2 4 5 2 2" xfId="52880"/>
    <cellStyle name="Calculation 3 4 2 4 5 3" xfId="40180"/>
    <cellStyle name="Calculation 3 4 2 4 5 4" xfId="48353"/>
    <cellStyle name="Calculation 3 4 2 4 6" xfId="15719"/>
    <cellStyle name="Calculation 3 4 2 4 6 2" xfId="34046"/>
    <cellStyle name="Calculation 3 4 2 4 6 2 2" xfId="53260"/>
    <cellStyle name="Calculation 3 4 2 4 6 3" xfId="40874"/>
    <cellStyle name="Calculation 3 4 2 4 6 4" xfId="49047"/>
    <cellStyle name="Calculation 3 4 2 4 7" xfId="16337"/>
    <cellStyle name="Calculation 3 4 2 4 7 2" xfId="34664"/>
    <cellStyle name="Calculation 3 4 2 4 7 2 2" xfId="53593"/>
    <cellStyle name="Calculation 3 4 2 4 7 3" xfId="41492"/>
    <cellStyle name="Calculation 3 4 2 4 7 4" xfId="49665"/>
    <cellStyle name="Calculation 3 4 2 4 8" xfId="4984"/>
    <cellStyle name="Calculation 3 4 2 4 8 2" xfId="50431"/>
    <cellStyle name="Calculation 3 4 2 4 9" xfId="24436"/>
    <cellStyle name="Calculation 3 4 2 5" xfId="3254"/>
    <cellStyle name="Calculation 3 4 2 5 2" xfId="10300"/>
    <cellStyle name="Calculation 3 4 2 5 2 2" xfId="29018"/>
    <cellStyle name="Calculation 3 4 2 5 2 3" xfId="4422"/>
    <cellStyle name="Calculation 3 4 2 5 2 4" xfId="50062"/>
    <cellStyle name="Calculation 3 4 2 5 3" xfId="4232"/>
    <cellStyle name="Calculation 3 4 2 5 4" xfId="36640"/>
    <cellStyle name="Calculation 3 4 2 5 5" xfId="43155"/>
    <cellStyle name="Calculation 3 4 2 6" xfId="6348"/>
    <cellStyle name="Calculation 3 4 2 6 2" xfId="12709"/>
    <cellStyle name="Calculation 3 4 2 6 2 2" xfId="31036"/>
    <cellStyle name="Calculation 3 4 2 6 2 3" xfId="38570"/>
    <cellStyle name="Calculation 3 4 2 6 2 4" xfId="51159"/>
    <cellStyle name="Calculation 3 4 2 6 3" xfId="25800"/>
    <cellStyle name="Calculation 3 4 2 6 4" xfId="37105"/>
    <cellStyle name="Calculation 3 4 2 6 5" xfId="45207"/>
    <cellStyle name="Calculation 3 4 2 7" xfId="6576"/>
    <cellStyle name="Calculation 3 4 2 7 2" xfId="12903"/>
    <cellStyle name="Calculation 3 4 2 7 2 2" xfId="31230"/>
    <cellStyle name="Calculation 3 4 2 7 2 3" xfId="35821"/>
    <cellStyle name="Calculation 3 4 2 7 2 4" xfId="51297"/>
    <cellStyle name="Calculation 3 4 2 7 3" xfId="26028"/>
    <cellStyle name="Calculation 3 4 2 7 4" xfId="3932"/>
    <cellStyle name="Calculation 3 4 2 7 5" xfId="45434"/>
    <cellStyle name="Calculation 3 4 2 8" xfId="7309"/>
    <cellStyle name="Calculation 3 4 2 8 2" xfId="26761"/>
    <cellStyle name="Calculation 3 4 2 8 2 2" xfId="51696"/>
    <cellStyle name="Calculation 3 4 2 8 3" xfId="38563"/>
    <cellStyle name="Calculation 3 4 2 8 4" xfId="46167"/>
    <cellStyle name="Calculation 3 4 2 9" xfId="13686"/>
    <cellStyle name="Calculation 3 4 2 9 2" xfId="32013"/>
    <cellStyle name="Calculation 3 4 2 9 2 2" xfId="51783"/>
    <cellStyle name="Calculation 3 4 2 9 3" xfId="4047"/>
    <cellStyle name="Calculation 3 4 2 9 4" xfId="46326"/>
    <cellStyle name="Calculation 3 4 20" xfId="42800"/>
    <cellStyle name="Calculation 3 4 3" xfId="1311"/>
    <cellStyle name="Calculation 3 4 3 10" xfId="13897"/>
    <cellStyle name="Calculation 3 4 3 10 2" xfId="32224"/>
    <cellStyle name="Calculation 3 4 3 10 2 2" xfId="51936"/>
    <cellStyle name="Calculation 3 4 3 10 3" xfId="28673"/>
    <cellStyle name="Calculation 3 4 3 10 4" xfId="46622"/>
    <cellStyle name="Calculation 3 4 3 11" xfId="14109"/>
    <cellStyle name="Calculation 3 4 3 11 2" xfId="32436"/>
    <cellStyle name="Calculation 3 4 3 11 2 2" xfId="52060"/>
    <cellStyle name="Calculation 3 4 3 11 3" xfId="35744"/>
    <cellStyle name="Calculation 3 4 3 11 4" xfId="46840"/>
    <cellStyle name="Calculation 3 4 3 12" xfId="3915"/>
    <cellStyle name="Calculation 3 4 3 12 2" xfId="49968"/>
    <cellStyle name="Calculation 3 4 3 13" xfId="2753"/>
    <cellStyle name="Calculation 3 4 3 14" xfId="29762"/>
    <cellStyle name="Calculation 3 4 3 15" xfId="29372"/>
    <cellStyle name="Calculation 3 4 3 16" xfId="38366"/>
    <cellStyle name="Calculation 3 4 3 17" xfId="42984"/>
    <cellStyle name="Calculation 3 4 3 2" xfId="2556"/>
    <cellStyle name="Calculation 3 4 3 2 10" xfId="38576"/>
    <cellStyle name="Calculation 3 4 3 2 11" xfId="4641"/>
    <cellStyle name="Calculation 3 4 3 2 12" xfId="41707"/>
    <cellStyle name="Calculation 3 4 3 2 13" xfId="43875"/>
    <cellStyle name="Calculation 3 4 3 2 2" xfId="5478"/>
    <cellStyle name="Calculation 3 4 3 2 2 2" xfId="11913"/>
    <cellStyle name="Calculation 3 4 3 2 2 2 2" xfId="30240"/>
    <cellStyle name="Calculation 3 4 3 2 2 2 3" xfId="35093"/>
    <cellStyle name="Calculation 3 4 3 2 2 2 4" xfId="50708"/>
    <cellStyle name="Calculation 3 4 3 2 2 3" xfId="24930"/>
    <cellStyle name="Calculation 3 4 3 2 2 4" xfId="35490"/>
    <cellStyle name="Calculation 3 4 3 2 2 5" xfId="44337"/>
    <cellStyle name="Calculation 3 4 3 2 3" xfId="7107"/>
    <cellStyle name="Calculation 3 4 3 2 3 2" xfId="13394"/>
    <cellStyle name="Calculation 3 4 3 2 3 2 2" xfId="31721"/>
    <cellStyle name="Calculation 3 4 3 2 3 2 3" xfId="36127"/>
    <cellStyle name="Calculation 3 4 3 2 3 2 4" xfId="51587"/>
    <cellStyle name="Calculation 3 4 3 2 3 3" xfId="26559"/>
    <cellStyle name="Calculation 3 4 3 2 3 4" xfId="34965"/>
    <cellStyle name="Calculation 3 4 3 2 3 5" xfId="45965"/>
    <cellStyle name="Calculation 3 4 3 2 4" xfId="9033"/>
    <cellStyle name="Calculation 3 4 3 2 4 2" xfId="28079"/>
    <cellStyle name="Calculation 3 4 3 2 4 2 2" xfId="52487"/>
    <cellStyle name="Calculation 3 4 3 2 4 3" xfId="27128"/>
    <cellStyle name="Calculation 3 4 3 2 4 4" xfId="47630"/>
    <cellStyle name="Calculation 3 4 3 2 5" xfId="15057"/>
    <cellStyle name="Calculation 3 4 3 2 5 2" xfId="33384"/>
    <cellStyle name="Calculation 3 4 3 2 5 2 2" xfId="52898"/>
    <cellStyle name="Calculation 3 4 3 2 5 3" xfId="40212"/>
    <cellStyle name="Calculation 3 4 3 2 5 4" xfId="48385"/>
    <cellStyle name="Calculation 3 4 3 2 6" xfId="15751"/>
    <cellStyle name="Calculation 3 4 3 2 6 2" xfId="34078"/>
    <cellStyle name="Calculation 3 4 3 2 6 2 2" xfId="53278"/>
    <cellStyle name="Calculation 3 4 3 2 6 3" xfId="40906"/>
    <cellStyle name="Calculation 3 4 3 2 6 4" xfId="49079"/>
    <cellStyle name="Calculation 3 4 3 2 7" xfId="16369"/>
    <cellStyle name="Calculation 3 4 3 2 7 2" xfId="34696"/>
    <cellStyle name="Calculation 3 4 3 2 7 2 2" xfId="53611"/>
    <cellStyle name="Calculation 3 4 3 2 7 3" xfId="41524"/>
    <cellStyle name="Calculation 3 4 3 2 7 4" xfId="49697"/>
    <cellStyle name="Calculation 3 4 3 2 8" xfId="5016"/>
    <cellStyle name="Calculation 3 4 3 2 8 2" xfId="50449"/>
    <cellStyle name="Calculation 3 4 3 2 9" xfId="24468"/>
    <cellStyle name="Calculation 3 4 3 3" xfId="2323"/>
    <cellStyle name="Calculation 3 4 3 3 10" xfId="34977"/>
    <cellStyle name="Calculation 3 4 3 3 11" xfId="29519"/>
    <cellStyle name="Calculation 3 4 3 3 12" xfId="42688"/>
    <cellStyle name="Calculation 3 4 3 3 13" xfId="43642"/>
    <cellStyle name="Calculation 3 4 3 3 2" xfId="3233"/>
    <cellStyle name="Calculation 3 4 3 3 2 2" xfId="10281"/>
    <cellStyle name="Calculation 3 4 3 3 2 2 2" xfId="28999"/>
    <cellStyle name="Calculation 3 4 3 3 2 2 3" xfId="37261"/>
    <cellStyle name="Calculation 3 4 3 3 2 2 4" xfId="50051"/>
    <cellStyle name="Calculation 3 4 3 3 2 3" xfId="2793"/>
    <cellStyle name="Calculation 3 4 3 3 2 4" xfId="35685"/>
    <cellStyle name="Calculation 3 4 3 3 2 5" xfId="43137"/>
    <cellStyle name="Calculation 3 4 3 3 3" xfId="6874"/>
    <cellStyle name="Calculation 3 4 3 3 3 2" xfId="13161"/>
    <cellStyle name="Calculation 3 4 3 3 3 2 2" xfId="31488"/>
    <cellStyle name="Calculation 3 4 3 3 3 2 3" xfId="29930"/>
    <cellStyle name="Calculation 3 4 3 3 3 2 4" xfId="51464"/>
    <cellStyle name="Calculation 3 4 3 3 3 3" xfId="26326"/>
    <cellStyle name="Calculation 3 4 3 3 3 4" xfId="38828"/>
    <cellStyle name="Calculation 3 4 3 3 3 5" xfId="45732"/>
    <cellStyle name="Calculation 3 4 3 3 4" xfId="8800"/>
    <cellStyle name="Calculation 3 4 3 3 4 2" xfId="27846"/>
    <cellStyle name="Calculation 3 4 3 3 4 2 2" xfId="52364"/>
    <cellStyle name="Calculation 3 4 3 3 4 3" xfId="37691"/>
    <cellStyle name="Calculation 3 4 3 3 4 4" xfId="47397"/>
    <cellStyle name="Calculation 3 4 3 3 5" xfId="14824"/>
    <cellStyle name="Calculation 3 4 3 3 5 2" xfId="33151"/>
    <cellStyle name="Calculation 3 4 3 3 5 2 2" xfId="52775"/>
    <cellStyle name="Calculation 3 4 3 3 5 3" xfId="39979"/>
    <cellStyle name="Calculation 3 4 3 3 5 4" xfId="48152"/>
    <cellStyle name="Calculation 3 4 3 3 6" xfId="15518"/>
    <cellStyle name="Calculation 3 4 3 3 6 2" xfId="33845"/>
    <cellStyle name="Calculation 3 4 3 3 6 2 2" xfId="53155"/>
    <cellStyle name="Calculation 3 4 3 3 6 3" xfId="40673"/>
    <cellStyle name="Calculation 3 4 3 3 6 4" xfId="48846"/>
    <cellStyle name="Calculation 3 4 3 3 7" xfId="16136"/>
    <cellStyle name="Calculation 3 4 3 3 7 2" xfId="34463"/>
    <cellStyle name="Calculation 3 4 3 3 7 2 2" xfId="53488"/>
    <cellStyle name="Calculation 3 4 3 3 7 3" xfId="41291"/>
    <cellStyle name="Calculation 3 4 3 3 7 4" xfId="49464"/>
    <cellStyle name="Calculation 3 4 3 3 8" xfId="4783"/>
    <cellStyle name="Calculation 3 4 3 3 8 2" xfId="50326"/>
    <cellStyle name="Calculation 3 4 3 3 9" xfId="24235"/>
    <cellStyle name="Calculation 3 4 3 4" xfId="5945"/>
    <cellStyle name="Calculation 3 4 3 4 2" xfId="12342"/>
    <cellStyle name="Calculation 3 4 3 4 2 2" xfId="30669"/>
    <cellStyle name="Calculation 3 4 3 4 2 3" xfId="34894"/>
    <cellStyle name="Calculation 3 4 3 4 2 4" xfId="50956"/>
    <cellStyle name="Calculation 3 4 3 4 3" xfId="25397"/>
    <cellStyle name="Calculation 3 4 3 4 4" xfId="35888"/>
    <cellStyle name="Calculation 3 4 3 4 5" xfId="44804"/>
    <cellStyle name="Calculation 3 4 3 5" xfId="6424"/>
    <cellStyle name="Calculation 3 4 3 5 2" xfId="12775"/>
    <cellStyle name="Calculation 3 4 3 5 2 2" xfId="31102"/>
    <cellStyle name="Calculation 3 4 3 5 2 3" xfId="35675"/>
    <cellStyle name="Calculation 3 4 3 5 2 4" xfId="51204"/>
    <cellStyle name="Calculation 3 4 3 5 3" xfId="25876"/>
    <cellStyle name="Calculation 3 4 3 5 4" xfId="37635"/>
    <cellStyle name="Calculation 3 4 3 5 5" xfId="45283"/>
    <cellStyle name="Calculation 3 4 3 6" xfId="5353"/>
    <cellStyle name="Calculation 3 4 3 6 2" xfId="11797"/>
    <cellStyle name="Calculation 3 4 3 6 2 2" xfId="30124"/>
    <cellStyle name="Calculation 3 4 3 6 2 3" xfId="37459"/>
    <cellStyle name="Calculation 3 4 3 6 2 4" xfId="50634"/>
    <cellStyle name="Calculation 3 4 3 6 3" xfId="24805"/>
    <cellStyle name="Calculation 3 4 3 6 4" xfId="4648"/>
    <cellStyle name="Calculation 3 4 3 6 5" xfId="44212"/>
    <cellStyle name="Calculation 3 4 3 7" xfId="6096"/>
    <cellStyle name="Calculation 3 4 3 7 2" xfId="25548"/>
    <cellStyle name="Calculation 3 4 3 7 2 2" xfId="51033"/>
    <cellStyle name="Calculation 3 4 3 7 3" xfId="35119"/>
    <cellStyle name="Calculation 3 4 3 7 4" xfId="44955"/>
    <cellStyle name="Calculation 3 4 3 8" xfId="13984"/>
    <cellStyle name="Calculation 3 4 3 8 2" xfId="32311"/>
    <cellStyle name="Calculation 3 4 3 8 2 2" xfId="51986"/>
    <cellStyle name="Calculation 3 4 3 8 3" xfId="29871"/>
    <cellStyle name="Calculation 3 4 3 8 4" xfId="46715"/>
    <cellStyle name="Calculation 3 4 3 9" xfId="14201"/>
    <cellStyle name="Calculation 3 4 3 9 2" xfId="32528"/>
    <cellStyle name="Calculation 3 4 3 9 2 2" xfId="52109"/>
    <cellStyle name="Calculation 3 4 3 9 3" xfId="28684"/>
    <cellStyle name="Calculation 3 4 3 9 4" xfId="46932"/>
    <cellStyle name="Calculation 3 4 4" xfId="1740"/>
    <cellStyle name="Calculation 3 4 4 10" xfId="14548"/>
    <cellStyle name="Calculation 3 4 4 10 2" xfId="32875"/>
    <cellStyle name="Calculation 3 4 4 10 2 2" xfId="52621"/>
    <cellStyle name="Calculation 3 4 4 10 3" xfId="39703"/>
    <cellStyle name="Calculation 3 4 4 10 4" xfId="47876"/>
    <cellStyle name="Calculation 3 4 4 11" xfId="15280"/>
    <cellStyle name="Calculation 3 4 4 11 2" xfId="33607"/>
    <cellStyle name="Calculation 3 4 4 11 2 2" xfId="53020"/>
    <cellStyle name="Calculation 3 4 4 11 3" xfId="40435"/>
    <cellStyle name="Calculation 3 4 4 11 4" xfId="48608"/>
    <cellStyle name="Calculation 3 4 4 12" xfId="4266"/>
    <cellStyle name="Calculation 3 4 4 12 2" xfId="49903"/>
    <cellStyle name="Calculation 3 4 4 13" xfId="23777"/>
    <cellStyle name="Calculation 3 4 4 14" xfId="37626"/>
    <cellStyle name="Calculation 3 4 4 15" xfId="42508"/>
    <cellStyle name="Calculation 3 4 4 16" xfId="42577"/>
    <cellStyle name="Calculation 3 4 4 17" xfId="42865"/>
    <cellStyle name="Calculation 3 4 4 2" xfId="2421"/>
    <cellStyle name="Calculation 3 4 4 2 10" xfId="37604"/>
    <cellStyle name="Calculation 3 4 4 2 11" xfId="41887"/>
    <cellStyle name="Calculation 3 4 4 2 12" xfId="42342"/>
    <cellStyle name="Calculation 3 4 4 2 13" xfId="43740"/>
    <cellStyle name="Calculation 3 4 4 2 2" xfId="6047"/>
    <cellStyle name="Calculation 3 4 4 2 2 2" xfId="12432"/>
    <cellStyle name="Calculation 3 4 4 2 2 2 2" xfId="30759"/>
    <cellStyle name="Calculation 3 4 4 2 2 2 3" xfId="4541"/>
    <cellStyle name="Calculation 3 4 4 2 2 2 4" xfId="51011"/>
    <cellStyle name="Calculation 3 4 4 2 2 3" xfId="25499"/>
    <cellStyle name="Calculation 3 4 4 2 2 4" xfId="27459"/>
    <cellStyle name="Calculation 3 4 4 2 2 5" xfId="44906"/>
    <cellStyle name="Calculation 3 4 4 2 3" xfId="6972"/>
    <cellStyle name="Calculation 3 4 4 2 3 2" xfId="13259"/>
    <cellStyle name="Calculation 3 4 4 2 3 2 2" xfId="31586"/>
    <cellStyle name="Calculation 3 4 4 2 3 2 3" xfId="37687"/>
    <cellStyle name="Calculation 3 4 4 2 3 2 4" xfId="51518"/>
    <cellStyle name="Calculation 3 4 4 2 3 3" xfId="26424"/>
    <cellStyle name="Calculation 3 4 4 2 3 4" xfId="38182"/>
    <cellStyle name="Calculation 3 4 4 2 3 5" xfId="45830"/>
    <cellStyle name="Calculation 3 4 4 2 4" xfId="8898"/>
    <cellStyle name="Calculation 3 4 4 2 4 2" xfId="27944"/>
    <cellStyle name="Calculation 3 4 4 2 4 2 2" xfId="52418"/>
    <cellStyle name="Calculation 3 4 4 2 4 3" xfId="34919"/>
    <cellStyle name="Calculation 3 4 4 2 4 4" xfId="47495"/>
    <cellStyle name="Calculation 3 4 4 2 5" xfId="14922"/>
    <cellStyle name="Calculation 3 4 4 2 5 2" xfId="33249"/>
    <cellStyle name="Calculation 3 4 4 2 5 2 2" xfId="52829"/>
    <cellStyle name="Calculation 3 4 4 2 5 3" xfId="40077"/>
    <cellStyle name="Calculation 3 4 4 2 5 4" xfId="48250"/>
    <cellStyle name="Calculation 3 4 4 2 6" xfId="15616"/>
    <cellStyle name="Calculation 3 4 4 2 6 2" xfId="33943"/>
    <cellStyle name="Calculation 3 4 4 2 6 2 2" xfId="53209"/>
    <cellStyle name="Calculation 3 4 4 2 6 3" xfId="40771"/>
    <cellStyle name="Calculation 3 4 4 2 6 4" xfId="48944"/>
    <cellStyle name="Calculation 3 4 4 2 7" xfId="16234"/>
    <cellStyle name="Calculation 3 4 4 2 7 2" xfId="34561"/>
    <cellStyle name="Calculation 3 4 4 2 7 2 2" xfId="53542"/>
    <cellStyle name="Calculation 3 4 4 2 7 3" xfId="41389"/>
    <cellStyle name="Calculation 3 4 4 2 7 4" xfId="49562"/>
    <cellStyle name="Calculation 3 4 4 2 8" xfId="4881"/>
    <cellStyle name="Calculation 3 4 4 2 8 2" xfId="50380"/>
    <cellStyle name="Calculation 3 4 4 2 9" xfId="24333"/>
    <cellStyle name="Calculation 3 4 4 3" xfId="2285"/>
    <cellStyle name="Calculation 3 4 4 3 10" xfId="37091"/>
    <cellStyle name="Calculation 3 4 4 3 11" xfId="41976"/>
    <cellStyle name="Calculation 3 4 4 3 12" xfId="42408"/>
    <cellStyle name="Calculation 3 4 4 3 13" xfId="43604"/>
    <cellStyle name="Calculation 3 4 4 3 2" xfId="5952"/>
    <cellStyle name="Calculation 3 4 4 3 2 2" xfId="12349"/>
    <cellStyle name="Calculation 3 4 4 3 2 2 2" xfId="30676"/>
    <cellStyle name="Calculation 3 4 4 3 2 2 3" xfId="29115"/>
    <cellStyle name="Calculation 3 4 4 3 2 2 4" xfId="50960"/>
    <cellStyle name="Calculation 3 4 4 3 2 3" xfId="25404"/>
    <cellStyle name="Calculation 3 4 4 3 2 4" xfId="3739"/>
    <cellStyle name="Calculation 3 4 4 3 2 5" xfId="44811"/>
    <cellStyle name="Calculation 3 4 4 3 3" xfId="6836"/>
    <cellStyle name="Calculation 3 4 4 3 3 2" xfId="13123"/>
    <cellStyle name="Calculation 3 4 4 3 3 2 2" xfId="31450"/>
    <cellStyle name="Calculation 3 4 4 3 3 2 3" xfId="38142"/>
    <cellStyle name="Calculation 3 4 4 3 3 2 4" xfId="51443"/>
    <cellStyle name="Calculation 3 4 4 3 3 3" xfId="26288"/>
    <cellStyle name="Calculation 3 4 4 3 3 4" xfId="38345"/>
    <cellStyle name="Calculation 3 4 4 3 3 5" xfId="45694"/>
    <cellStyle name="Calculation 3 4 4 3 4" xfId="8762"/>
    <cellStyle name="Calculation 3 4 4 3 4 2" xfId="27808"/>
    <cellStyle name="Calculation 3 4 4 3 4 2 2" xfId="52343"/>
    <cellStyle name="Calculation 3 4 4 3 4 3" xfId="29911"/>
    <cellStyle name="Calculation 3 4 4 3 4 4" xfId="47359"/>
    <cellStyle name="Calculation 3 4 4 3 5" xfId="14786"/>
    <cellStyle name="Calculation 3 4 4 3 5 2" xfId="33113"/>
    <cellStyle name="Calculation 3 4 4 3 5 2 2" xfId="52754"/>
    <cellStyle name="Calculation 3 4 4 3 5 3" xfId="39941"/>
    <cellStyle name="Calculation 3 4 4 3 5 4" xfId="48114"/>
    <cellStyle name="Calculation 3 4 4 3 6" xfId="15480"/>
    <cellStyle name="Calculation 3 4 4 3 6 2" xfId="33807"/>
    <cellStyle name="Calculation 3 4 4 3 6 2 2" xfId="53134"/>
    <cellStyle name="Calculation 3 4 4 3 6 3" xfId="40635"/>
    <cellStyle name="Calculation 3 4 4 3 6 4" xfId="48808"/>
    <cellStyle name="Calculation 3 4 4 3 7" xfId="16098"/>
    <cellStyle name="Calculation 3 4 4 3 7 2" xfId="34425"/>
    <cellStyle name="Calculation 3 4 4 3 7 2 2" xfId="53467"/>
    <cellStyle name="Calculation 3 4 4 3 7 3" xfId="41253"/>
    <cellStyle name="Calculation 3 4 4 3 7 4" xfId="49426"/>
    <cellStyle name="Calculation 3 4 4 3 8" xfId="4745"/>
    <cellStyle name="Calculation 3 4 4 3 8 2" xfId="50305"/>
    <cellStyle name="Calculation 3 4 4 3 9" xfId="24197"/>
    <cellStyle name="Calculation 3 4 4 4" xfId="3444"/>
    <cellStyle name="Calculation 3 4 4 4 2" xfId="10479"/>
    <cellStyle name="Calculation 3 4 4 4 2 2" xfId="29173"/>
    <cellStyle name="Calculation 3 4 4 4 2 3" xfId="36917"/>
    <cellStyle name="Calculation 3 4 4 4 2 4" xfId="50136"/>
    <cellStyle name="Calculation 3 4 4 4 3" xfId="3035"/>
    <cellStyle name="Calculation 3 4 4 4 4" xfId="36546"/>
    <cellStyle name="Calculation 3 4 4 4 5" xfId="43290"/>
    <cellStyle name="Calculation 3 4 4 5" xfId="6239"/>
    <cellStyle name="Calculation 3 4 4 5 2" xfId="12609"/>
    <cellStyle name="Calculation 3 4 4 5 2 2" xfId="30936"/>
    <cellStyle name="Calculation 3 4 4 5 2 3" xfId="27036"/>
    <cellStyle name="Calculation 3 4 4 5 2 4" xfId="51103"/>
    <cellStyle name="Calculation 3 4 4 5 3" xfId="25691"/>
    <cellStyle name="Calculation 3 4 4 5 4" xfId="28559"/>
    <cellStyle name="Calculation 3 4 4 5 5" xfId="45098"/>
    <cellStyle name="Calculation 3 4 4 6" xfId="5929"/>
    <cellStyle name="Calculation 3 4 4 6 2" xfId="12327"/>
    <cellStyle name="Calculation 3 4 4 6 2 2" xfId="30654"/>
    <cellStyle name="Calculation 3 4 4 6 2 3" xfId="29794"/>
    <cellStyle name="Calculation 3 4 4 6 2 4" xfId="50946"/>
    <cellStyle name="Calculation 3 4 4 6 3" xfId="25381"/>
    <cellStyle name="Calculation 3 4 4 6 4" xfId="26961"/>
    <cellStyle name="Calculation 3 4 4 6 5" xfId="44788"/>
    <cellStyle name="Calculation 3 4 4 7" xfId="3341"/>
    <cellStyle name="Calculation 3 4 4 7 2" xfId="3697"/>
    <cellStyle name="Calculation 3 4 4 7 2 2" xfId="50111"/>
    <cellStyle name="Calculation 3 4 4 7 3" xfId="2882"/>
    <cellStyle name="Calculation 3 4 4 7 4" xfId="43242"/>
    <cellStyle name="Calculation 3 4 4 8" xfId="14247"/>
    <cellStyle name="Calculation 3 4 4 8 2" xfId="32574"/>
    <cellStyle name="Calculation 3 4 4 8 2 2" xfId="52132"/>
    <cellStyle name="Calculation 3 4 4 8 3" xfId="28303"/>
    <cellStyle name="Calculation 3 4 4 8 4" xfId="46978"/>
    <cellStyle name="Calculation 3 4 4 9" xfId="14362"/>
    <cellStyle name="Calculation 3 4 4 9 2" xfId="32689"/>
    <cellStyle name="Calculation 3 4 4 9 2 2" xfId="52200"/>
    <cellStyle name="Calculation 3 4 4 9 3" xfId="39517"/>
    <cellStyle name="Calculation 3 4 4 9 4" xfId="47097"/>
    <cellStyle name="Calculation 3 4 5" xfId="958"/>
    <cellStyle name="Calculation 3 4 5 10" xfId="37831"/>
    <cellStyle name="Calculation 3 4 5 11" xfId="27543"/>
    <cellStyle name="Calculation 3 4 5 12" xfId="23883"/>
    <cellStyle name="Calculation 3 4 5 13" xfId="43339"/>
    <cellStyle name="Calculation 3 4 5 2" xfId="3185"/>
    <cellStyle name="Calculation 3 4 5 2 2" xfId="10235"/>
    <cellStyle name="Calculation 3 4 5 2 2 2" xfId="28959"/>
    <cellStyle name="Calculation 3 4 5 2 2 3" xfId="28932"/>
    <cellStyle name="Calculation 3 4 5 2 2 4" xfId="50036"/>
    <cellStyle name="Calculation 3 4 5 2 3" xfId="3976"/>
    <cellStyle name="Calculation 3 4 5 2 4" xfId="27428"/>
    <cellStyle name="Calculation 3 4 5 2 5" xfId="43105"/>
    <cellStyle name="Calculation 3 4 5 3" xfId="6143"/>
    <cellStyle name="Calculation 3 4 5 3 2" xfId="12519"/>
    <cellStyle name="Calculation 3 4 5 3 2 2" xfId="30846"/>
    <cellStyle name="Calculation 3 4 5 3 2 3" xfId="38241"/>
    <cellStyle name="Calculation 3 4 5 3 2 4" xfId="51064"/>
    <cellStyle name="Calculation 3 4 5 3 3" xfId="25595"/>
    <cellStyle name="Calculation 3 4 5 3 4" xfId="36605"/>
    <cellStyle name="Calculation 3 4 5 3 5" xfId="45002"/>
    <cellStyle name="Calculation 3 4 5 4" xfId="7586"/>
    <cellStyle name="Calculation 3 4 5 4 2" xfId="26969"/>
    <cellStyle name="Calculation 3 4 5 4 2 2" xfId="51857"/>
    <cellStyle name="Calculation 3 4 5 4 3" xfId="39194"/>
    <cellStyle name="Calculation 3 4 5 4 4" xfId="46466"/>
    <cellStyle name="Calculation 3 4 5 5" xfId="14403"/>
    <cellStyle name="Calculation 3 4 5 5 2" xfId="32730"/>
    <cellStyle name="Calculation 3 4 5 5 2 2" xfId="52253"/>
    <cellStyle name="Calculation 3 4 5 5 3" xfId="39558"/>
    <cellStyle name="Calculation 3 4 5 5 4" xfId="47194"/>
    <cellStyle name="Calculation 3 4 5 6" xfId="14638"/>
    <cellStyle name="Calculation 3 4 5 6 2" xfId="32965"/>
    <cellStyle name="Calculation 3 4 5 6 2 2" xfId="52672"/>
    <cellStyle name="Calculation 3 4 5 6 3" xfId="39793"/>
    <cellStyle name="Calculation 3 4 5 6 4" xfId="47966"/>
    <cellStyle name="Calculation 3 4 5 7" xfId="15360"/>
    <cellStyle name="Calculation 3 4 5 7 2" xfId="33687"/>
    <cellStyle name="Calculation 3 4 5 7 2 2" xfId="53066"/>
    <cellStyle name="Calculation 3 4 5 7 3" xfId="40515"/>
    <cellStyle name="Calculation 3 4 5 7 4" xfId="48688"/>
    <cellStyle name="Calculation 3 4 5 8" xfId="3623"/>
    <cellStyle name="Calculation 3 4 5 8 2" xfId="50160"/>
    <cellStyle name="Calculation 3 4 5 9" xfId="4622"/>
    <cellStyle name="Calculation 3 4 6" xfId="2207"/>
    <cellStyle name="Calculation 3 4 6 10" xfId="35454"/>
    <cellStyle name="Calculation 3 4 6 11" xfId="38611"/>
    <cellStyle name="Calculation 3 4 6 12" xfId="42758"/>
    <cellStyle name="Calculation 3 4 6 13" xfId="43526"/>
    <cellStyle name="Calculation 3 4 6 2" xfId="5908"/>
    <cellStyle name="Calculation 3 4 6 2 2" xfId="12306"/>
    <cellStyle name="Calculation 3 4 6 2 2 2" xfId="30633"/>
    <cellStyle name="Calculation 3 4 6 2 2 3" xfId="27198"/>
    <cellStyle name="Calculation 3 4 6 2 2 4" xfId="50937"/>
    <cellStyle name="Calculation 3 4 6 2 3" xfId="25360"/>
    <cellStyle name="Calculation 3 4 6 2 4" xfId="4135"/>
    <cellStyle name="Calculation 3 4 6 2 5" xfId="44767"/>
    <cellStyle name="Calculation 3 4 6 3" xfId="6758"/>
    <cellStyle name="Calculation 3 4 6 3 2" xfId="13045"/>
    <cellStyle name="Calculation 3 4 6 3 2 2" xfId="31372"/>
    <cellStyle name="Calculation 3 4 6 3 2 3" xfId="39328"/>
    <cellStyle name="Calculation 3 4 6 3 2 4" xfId="51400"/>
    <cellStyle name="Calculation 3 4 6 3 3" xfId="26210"/>
    <cellStyle name="Calculation 3 4 6 3 4" xfId="27140"/>
    <cellStyle name="Calculation 3 4 6 3 5" xfId="45616"/>
    <cellStyle name="Calculation 3 4 6 4" xfId="8684"/>
    <cellStyle name="Calculation 3 4 6 4 2" xfId="27730"/>
    <cellStyle name="Calculation 3 4 6 4 2 2" xfId="52300"/>
    <cellStyle name="Calculation 3 4 6 4 3" xfId="39134"/>
    <cellStyle name="Calculation 3 4 6 4 4" xfId="47281"/>
    <cellStyle name="Calculation 3 4 6 5" xfId="14708"/>
    <cellStyle name="Calculation 3 4 6 5 2" xfId="33035"/>
    <cellStyle name="Calculation 3 4 6 5 2 2" xfId="52711"/>
    <cellStyle name="Calculation 3 4 6 5 3" xfId="39863"/>
    <cellStyle name="Calculation 3 4 6 5 4" xfId="48036"/>
    <cellStyle name="Calculation 3 4 6 6" xfId="15402"/>
    <cellStyle name="Calculation 3 4 6 6 2" xfId="33729"/>
    <cellStyle name="Calculation 3 4 6 6 2 2" xfId="53091"/>
    <cellStyle name="Calculation 3 4 6 6 3" xfId="40557"/>
    <cellStyle name="Calculation 3 4 6 6 4" xfId="48730"/>
    <cellStyle name="Calculation 3 4 6 7" xfId="16020"/>
    <cellStyle name="Calculation 3 4 6 7 2" xfId="34347"/>
    <cellStyle name="Calculation 3 4 6 7 2 2" xfId="53424"/>
    <cellStyle name="Calculation 3 4 6 7 3" xfId="41175"/>
    <cellStyle name="Calculation 3 4 6 7 4" xfId="49348"/>
    <cellStyle name="Calculation 3 4 6 8" xfId="4667"/>
    <cellStyle name="Calculation 3 4 6 8 2" xfId="50262"/>
    <cellStyle name="Calculation 3 4 6 9" xfId="24119"/>
    <cellStyle name="Calculation 3 4 7" xfId="6453"/>
    <cellStyle name="Calculation 3 4 7 2" xfId="12799"/>
    <cellStyle name="Calculation 3 4 7 2 2" xfId="31126"/>
    <cellStyle name="Calculation 3 4 7 2 3" xfId="28513"/>
    <cellStyle name="Calculation 3 4 7 2 4" xfId="51222"/>
    <cellStyle name="Calculation 3 4 7 3" xfId="25905"/>
    <cellStyle name="Calculation 3 4 7 4" xfId="29235"/>
    <cellStyle name="Calculation 3 4 7 5" xfId="45312"/>
    <cellStyle name="Calculation 3 4 8" xfId="6185"/>
    <cellStyle name="Calculation 3 4 8 2" xfId="12559"/>
    <cellStyle name="Calculation 3 4 8 2 2" xfId="30886"/>
    <cellStyle name="Calculation 3 4 8 2 3" xfId="38515"/>
    <cellStyle name="Calculation 3 4 8 2 4" xfId="51075"/>
    <cellStyle name="Calculation 3 4 8 3" xfId="25637"/>
    <cellStyle name="Calculation 3 4 8 4" xfId="38223"/>
    <cellStyle name="Calculation 3 4 8 5" xfId="45044"/>
    <cellStyle name="Calculation 3 4 9" xfId="5629"/>
    <cellStyle name="Calculation 3 4 9 2" xfId="12055"/>
    <cellStyle name="Calculation 3 4 9 2 2" xfId="30382"/>
    <cellStyle name="Calculation 3 4 9 2 3" xfId="39070"/>
    <cellStyle name="Calculation 3 4 9 2 4" xfId="50790"/>
    <cellStyle name="Calculation 3 4 9 3" xfId="25081"/>
    <cellStyle name="Calculation 3 4 9 4" xfId="36419"/>
    <cellStyle name="Calculation 3 4 9 5" xfId="44488"/>
    <cellStyle name="Calculation 3 5" xfId="596"/>
    <cellStyle name="Calculation 3 5 10" xfId="6704"/>
    <cellStyle name="Calculation 3 5 10 2" xfId="26156"/>
    <cellStyle name="Calculation 3 5 10 2 2" xfId="51365"/>
    <cellStyle name="Calculation 3 5 10 3" xfId="35434"/>
    <cellStyle name="Calculation 3 5 10 4" xfId="45562"/>
    <cellStyle name="Calculation 3 5 11" xfId="13736"/>
    <cellStyle name="Calculation 3 5 11 2" xfId="32063"/>
    <cellStyle name="Calculation 3 5 11 2 2" xfId="51802"/>
    <cellStyle name="Calculation 3 5 11 3" xfId="36494"/>
    <cellStyle name="Calculation 3 5 11 4" xfId="46376"/>
    <cellStyle name="Calculation 3 5 12" xfId="13759"/>
    <cellStyle name="Calculation 3 5 12 2" xfId="32086"/>
    <cellStyle name="Calculation 3 5 12 2 2" xfId="51816"/>
    <cellStyle name="Calculation 3 5 12 3" xfId="36001"/>
    <cellStyle name="Calculation 3 5 12 4" xfId="46399"/>
    <cellStyle name="Calculation 3 5 13" xfId="14143"/>
    <cellStyle name="Calculation 3 5 13 2" xfId="32470"/>
    <cellStyle name="Calculation 3 5 13 2 2" xfId="52077"/>
    <cellStyle name="Calculation 3 5 13 3" xfId="28711"/>
    <cellStyle name="Calculation 3 5 13 4" xfId="46874"/>
    <cellStyle name="Calculation 3 5 14" xfId="13728"/>
    <cellStyle name="Calculation 3 5 14 2" xfId="32055"/>
    <cellStyle name="Calculation 3 5 14 2 2" xfId="51799"/>
    <cellStyle name="Calculation 3 5 14 3" xfId="37640"/>
    <cellStyle name="Calculation 3 5 14 4" xfId="46368"/>
    <cellStyle name="Calculation 3 5 15" xfId="3057"/>
    <cellStyle name="Calculation 3 5 15 2" xfId="49877"/>
    <cellStyle name="Calculation 3 5 16" xfId="4293"/>
    <cellStyle name="Calculation 3 5 17" xfId="34969"/>
    <cellStyle name="Calculation 3 5 18" xfId="4608"/>
    <cellStyle name="Calculation 3 5 19" xfId="41979"/>
    <cellStyle name="Calculation 3 5 2" xfId="1227"/>
    <cellStyle name="Calculation 3 5 2 10" xfId="14158"/>
    <cellStyle name="Calculation 3 5 2 10 2" xfId="32485"/>
    <cellStyle name="Calculation 3 5 2 10 2 2" xfId="52086"/>
    <cellStyle name="Calculation 3 5 2 10 3" xfId="29504"/>
    <cellStyle name="Calculation 3 5 2 10 4" xfId="46889"/>
    <cellStyle name="Calculation 3 5 2 11" xfId="14053"/>
    <cellStyle name="Calculation 3 5 2 11 2" xfId="32380"/>
    <cellStyle name="Calculation 3 5 2 11 2 2" xfId="52023"/>
    <cellStyle name="Calculation 3 5 2 11 3" xfId="38785"/>
    <cellStyle name="Calculation 3 5 2 11 4" xfId="46784"/>
    <cellStyle name="Calculation 3 5 2 12" xfId="14389"/>
    <cellStyle name="Calculation 3 5 2 12 2" xfId="32716"/>
    <cellStyle name="Calculation 3 5 2 12 2 2" xfId="52246"/>
    <cellStyle name="Calculation 3 5 2 12 3" xfId="39544"/>
    <cellStyle name="Calculation 3 5 2 12 4" xfId="47180"/>
    <cellStyle name="Calculation 3 5 2 13" xfId="3154"/>
    <cellStyle name="Calculation 3 5 2 13 2" xfId="49942"/>
    <cellStyle name="Calculation 3 5 2 14" xfId="2808"/>
    <cellStyle name="Calculation 3 5 2 15" xfId="27652"/>
    <cellStyle name="Calculation 3 5 2 16" xfId="42704"/>
    <cellStyle name="Calculation 3 5 2 17" xfId="42007"/>
    <cellStyle name="Calculation 3 5 2 18" xfId="42937"/>
    <cellStyle name="Calculation 3 5 2 2" xfId="1995"/>
    <cellStyle name="Calculation 3 5 2 2 10" xfId="4482"/>
    <cellStyle name="Calculation 3 5 2 2 10 2" xfId="50242"/>
    <cellStyle name="Calculation 3 5 2 2 11" xfId="23977"/>
    <cellStyle name="Calculation 3 5 2 2 12" xfId="27379"/>
    <cellStyle name="Calculation 3 5 2 2 13" xfId="37653"/>
    <cellStyle name="Calculation 3 5 2 2 14" xfId="35397"/>
    <cellStyle name="Calculation 3 5 2 2 15" xfId="43496"/>
    <cellStyle name="Calculation 3 5 2 2 2" xfId="2599"/>
    <cellStyle name="Calculation 3 5 2 2 2 10" xfId="37029"/>
    <cellStyle name="Calculation 3 5 2 2 2 11" xfId="41868"/>
    <cellStyle name="Calculation 3 5 2 2 2 12" xfId="41827"/>
    <cellStyle name="Calculation 3 5 2 2 2 13" xfId="43918"/>
    <cellStyle name="Calculation 3 5 2 2 2 2" xfId="6118"/>
    <cellStyle name="Calculation 3 5 2 2 2 2 2" xfId="12496"/>
    <cellStyle name="Calculation 3 5 2 2 2 2 2 2" xfId="30823"/>
    <cellStyle name="Calculation 3 5 2 2 2 2 2 3" xfId="39306"/>
    <cellStyle name="Calculation 3 5 2 2 2 2 2 4" xfId="51045"/>
    <cellStyle name="Calculation 3 5 2 2 2 2 3" xfId="25570"/>
    <cellStyle name="Calculation 3 5 2 2 2 2 4" xfId="23693"/>
    <cellStyle name="Calculation 3 5 2 2 2 2 5" xfId="44977"/>
    <cellStyle name="Calculation 3 5 2 2 2 3" xfId="7150"/>
    <cellStyle name="Calculation 3 5 2 2 2 3 2" xfId="13437"/>
    <cellStyle name="Calculation 3 5 2 2 2 3 2 2" xfId="31764"/>
    <cellStyle name="Calculation 3 5 2 2 2 3 2 3" xfId="39316"/>
    <cellStyle name="Calculation 3 5 2 2 2 3 2 4" xfId="51606"/>
    <cellStyle name="Calculation 3 5 2 2 2 3 3" xfId="26602"/>
    <cellStyle name="Calculation 3 5 2 2 2 3 4" xfId="38235"/>
    <cellStyle name="Calculation 3 5 2 2 2 3 5" xfId="46008"/>
    <cellStyle name="Calculation 3 5 2 2 2 4" xfId="9076"/>
    <cellStyle name="Calculation 3 5 2 2 2 4 2" xfId="28122"/>
    <cellStyle name="Calculation 3 5 2 2 2 4 2 2" xfId="52506"/>
    <cellStyle name="Calculation 3 5 2 2 2 4 3" xfId="34942"/>
    <cellStyle name="Calculation 3 5 2 2 2 4 4" xfId="47673"/>
    <cellStyle name="Calculation 3 5 2 2 2 5" xfId="15100"/>
    <cellStyle name="Calculation 3 5 2 2 2 5 2" xfId="33427"/>
    <cellStyle name="Calculation 3 5 2 2 2 5 2 2" xfId="52917"/>
    <cellStyle name="Calculation 3 5 2 2 2 5 3" xfId="40255"/>
    <cellStyle name="Calculation 3 5 2 2 2 5 4" xfId="48428"/>
    <cellStyle name="Calculation 3 5 2 2 2 6" xfId="15794"/>
    <cellStyle name="Calculation 3 5 2 2 2 6 2" xfId="34121"/>
    <cellStyle name="Calculation 3 5 2 2 2 6 2 2" xfId="53297"/>
    <cellStyle name="Calculation 3 5 2 2 2 6 3" xfId="40949"/>
    <cellStyle name="Calculation 3 5 2 2 2 6 4" xfId="49122"/>
    <cellStyle name="Calculation 3 5 2 2 2 7" xfId="16412"/>
    <cellStyle name="Calculation 3 5 2 2 2 7 2" xfId="34739"/>
    <cellStyle name="Calculation 3 5 2 2 2 7 2 2" xfId="53630"/>
    <cellStyle name="Calculation 3 5 2 2 2 7 3" xfId="41567"/>
    <cellStyle name="Calculation 3 5 2 2 2 7 4" xfId="49740"/>
    <cellStyle name="Calculation 3 5 2 2 2 8" xfId="5059"/>
    <cellStyle name="Calculation 3 5 2 2 2 8 2" xfId="50468"/>
    <cellStyle name="Calculation 3 5 2 2 2 9" xfId="24511"/>
    <cellStyle name="Calculation 3 5 2 2 3" xfId="2714"/>
    <cellStyle name="Calculation 3 5 2 2 3 10" xfId="36207"/>
    <cellStyle name="Calculation 3 5 2 2 3 11" xfId="41793"/>
    <cellStyle name="Calculation 3 5 2 2 3 12" xfId="42775"/>
    <cellStyle name="Calculation 3 5 2 2 3 13" xfId="44033"/>
    <cellStyle name="Calculation 3 5 2 2 3 2" xfId="6529"/>
    <cellStyle name="Calculation 3 5 2 2 3 2 2" xfId="12865"/>
    <cellStyle name="Calculation 3 5 2 2 3 2 2 2" xfId="31192"/>
    <cellStyle name="Calculation 3 5 2 2 3 2 2 3" xfId="27520"/>
    <cellStyle name="Calculation 3 5 2 2 3 2 2 4" xfId="51265"/>
    <cellStyle name="Calculation 3 5 2 2 3 2 3" xfId="25981"/>
    <cellStyle name="Calculation 3 5 2 2 3 2 4" xfId="27448"/>
    <cellStyle name="Calculation 3 5 2 2 3 2 5" xfId="45387"/>
    <cellStyle name="Calculation 3 5 2 2 3 3" xfId="7265"/>
    <cellStyle name="Calculation 3 5 2 2 3 3 2" xfId="13552"/>
    <cellStyle name="Calculation 3 5 2 2 3 3 2 2" xfId="31879"/>
    <cellStyle name="Calculation 3 5 2 2 3 3 2 3" xfId="36292"/>
    <cellStyle name="Calculation 3 5 2 2 3 3 2 4" xfId="51668"/>
    <cellStyle name="Calculation 3 5 2 2 3 3 3" xfId="26717"/>
    <cellStyle name="Calculation 3 5 2 2 3 3 4" xfId="35766"/>
    <cellStyle name="Calculation 3 5 2 2 3 3 5" xfId="46123"/>
    <cellStyle name="Calculation 3 5 2 2 3 4" xfId="9191"/>
    <cellStyle name="Calculation 3 5 2 2 3 4 2" xfId="28237"/>
    <cellStyle name="Calculation 3 5 2 2 3 4 2 2" xfId="52568"/>
    <cellStyle name="Calculation 3 5 2 2 3 4 3" xfId="37413"/>
    <cellStyle name="Calculation 3 5 2 2 3 4 4" xfId="47788"/>
    <cellStyle name="Calculation 3 5 2 2 3 5" xfId="15215"/>
    <cellStyle name="Calculation 3 5 2 2 3 5 2" xfId="33542"/>
    <cellStyle name="Calculation 3 5 2 2 3 5 2 2" xfId="52979"/>
    <cellStyle name="Calculation 3 5 2 2 3 5 3" xfId="40370"/>
    <cellStyle name="Calculation 3 5 2 2 3 5 4" xfId="48543"/>
    <cellStyle name="Calculation 3 5 2 2 3 6" xfId="15909"/>
    <cellStyle name="Calculation 3 5 2 2 3 6 2" xfId="34236"/>
    <cellStyle name="Calculation 3 5 2 2 3 6 2 2" xfId="53359"/>
    <cellStyle name="Calculation 3 5 2 2 3 6 3" xfId="41064"/>
    <cellStyle name="Calculation 3 5 2 2 3 6 4" xfId="49237"/>
    <cellStyle name="Calculation 3 5 2 2 3 7" xfId="16527"/>
    <cellStyle name="Calculation 3 5 2 2 3 7 2" xfId="34854"/>
    <cellStyle name="Calculation 3 5 2 2 3 7 2 2" xfId="53692"/>
    <cellStyle name="Calculation 3 5 2 2 3 7 3" xfId="41682"/>
    <cellStyle name="Calculation 3 5 2 2 3 7 4" xfId="49855"/>
    <cellStyle name="Calculation 3 5 2 2 3 8" xfId="5174"/>
    <cellStyle name="Calculation 3 5 2 2 3 8 2" xfId="50530"/>
    <cellStyle name="Calculation 3 5 2 2 3 9" xfId="24626"/>
    <cellStyle name="Calculation 3 5 2 2 4" xfId="5835"/>
    <cellStyle name="Calculation 3 5 2 2 4 2" xfId="12241"/>
    <cellStyle name="Calculation 3 5 2 2 4 2 2" xfId="30568"/>
    <cellStyle name="Calculation 3 5 2 2 4 2 3" xfId="37609"/>
    <cellStyle name="Calculation 3 5 2 2 4 2 4" xfId="50898"/>
    <cellStyle name="Calculation 3 5 2 2 4 3" xfId="25287"/>
    <cellStyle name="Calculation 3 5 2 2 4 4" xfId="4145"/>
    <cellStyle name="Calculation 3 5 2 2 4 5" xfId="44694"/>
    <cellStyle name="Calculation 3 5 2 2 5" xfId="6662"/>
    <cellStyle name="Calculation 3 5 2 2 5 2" xfId="12976"/>
    <cellStyle name="Calculation 3 5 2 2 5 2 2" xfId="31303"/>
    <cellStyle name="Calculation 3 5 2 2 5 2 3" xfId="37308"/>
    <cellStyle name="Calculation 3 5 2 2 5 2 4" xfId="51339"/>
    <cellStyle name="Calculation 3 5 2 2 5 3" xfId="26114"/>
    <cellStyle name="Calculation 3 5 2 2 5 4" xfId="36029"/>
    <cellStyle name="Calculation 3 5 2 2 5 5" xfId="45520"/>
    <cellStyle name="Calculation 3 5 2 2 6" xfId="8472"/>
    <cellStyle name="Calculation 3 5 2 2 6 2" xfId="27586"/>
    <cellStyle name="Calculation 3 5 2 2 6 2 2" xfId="52231"/>
    <cellStyle name="Calculation 3 5 2 2 6 3" xfId="38332"/>
    <cellStyle name="Calculation 3 5 2 2 6 4" xfId="47156"/>
    <cellStyle name="Calculation 3 5 2 2 7" xfId="14603"/>
    <cellStyle name="Calculation 3 5 2 2 7 2" xfId="32930"/>
    <cellStyle name="Calculation 3 5 2 2 7 2 2" xfId="52651"/>
    <cellStyle name="Calculation 3 5 2 2 7 3" xfId="39758"/>
    <cellStyle name="Calculation 3 5 2 2 7 4" xfId="47931"/>
    <cellStyle name="Calculation 3 5 2 2 8" xfId="15331"/>
    <cellStyle name="Calculation 3 5 2 2 8 2" xfId="33658"/>
    <cellStyle name="Calculation 3 5 2 2 8 2 2" xfId="53048"/>
    <cellStyle name="Calculation 3 5 2 2 8 3" xfId="40486"/>
    <cellStyle name="Calculation 3 5 2 2 8 4" xfId="48659"/>
    <cellStyle name="Calculation 3 5 2 2 9" xfId="15990"/>
    <cellStyle name="Calculation 3 5 2 2 9 2" xfId="34317"/>
    <cellStyle name="Calculation 3 5 2 2 9 2 2" xfId="53404"/>
    <cellStyle name="Calculation 3 5 2 2 9 3" xfId="41145"/>
    <cellStyle name="Calculation 3 5 2 2 9 4" xfId="49318"/>
    <cellStyle name="Calculation 3 5 2 3" xfId="2386"/>
    <cellStyle name="Calculation 3 5 2 3 10" xfId="28901"/>
    <cellStyle name="Calculation 3 5 2 3 11" xfId="26858"/>
    <cellStyle name="Calculation 3 5 2 3 12" xfId="42503"/>
    <cellStyle name="Calculation 3 5 2 3 13" xfId="43705"/>
    <cellStyle name="Calculation 3 5 2 3 2" xfId="6203"/>
    <cellStyle name="Calculation 3 5 2 3 2 2" xfId="12577"/>
    <cellStyle name="Calculation 3 5 2 3 2 2 2" xfId="30904"/>
    <cellStyle name="Calculation 3 5 2 3 2 2 3" xfId="35187"/>
    <cellStyle name="Calculation 3 5 2 3 2 2 4" xfId="51083"/>
    <cellStyle name="Calculation 3 5 2 3 2 3" xfId="25655"/>
    <cellStyle name="Calculation 3 5 2 3 2 4" xfId="28874"/>
    <cellStyle name="Calculation 3 5 2 3 2 5" xfId="45062"/>
    <cellStyle name="Calculation 3 5 2 3 3" xfId="6937"/>
    <cellStyle name="Calculation 3 5 2 3 3 2" xfId="13224"/>
    <cellStyle name="Calculation 3 5 2 3 3 2 2" xfId="31551"/>
    <cellStyle name="Calculation 3 5 2 3 3 2 3" xfId="35571"/>
    <cellStyle name="Calculation 3 5 2 3 3 2 4" xfId="51496"/>
    <cellStyle name="Calculation 3 5 2 3 3 3" xfId="26389"/>
    <cellStyle name="Calculation 3 5 2 3 3 4" xfId="4168"/>
    <cellStyle name="Calculation 3 5 2 3 3 5" xfId="45795"/>
    <cellStyle name="Calculation 3 5 2 3 4" xfId="8863"/>
    <cellStyle name="Calculation 3 5 2 3 4 2" xfId="27909"/>
    <cellStyle name="Calculation 3 5 2 3 4 2 2" xfId="52396"/>
    <cellStyle name="Calculation 3 5 2 3 4 3" xfId="38427"/>
    <cellStyle name="Calculation 3 5 2 3 4 4" xfId="47460"/>
    <cellStyle name="Calculation 3 5 2 3 5" xfId="14887"/>
    <cellStyle name="Calculation 3 5 2 3 5 2" xfId="33214"/>
    <cellStyle name="Calculation 3 5 2 3 5 2 2" xfId="52807"/>
    <cellStyle name="Calculation 3 5 2 3 5 3" xfId="40042"/>
    <cellStyle name="Calculation 3 5 2 3 5 4" xfId="48215"/>
    <cellStyle name="Calculation 3 5 2 3 6" xfId="15581"/>
    <cellStyle name="Calculation 3 5 2 3 6 2" xfId="33908"/>
    <cellStyle name="Calculation 3 5 2 3 6 2 2" xfId="53187"/>
    <cellStyle name="Calculation 3 5 2 3 6 3" xfId="40736"/>
    <cellStyle name="Calculation 3 5 2 3 6 4" xfId="48909"/>
    <cellStyle name="Calculation 3 5 2 3 7" xfId="16199"/>
    <cellStyle name="Calculation 3 5 2 3 7 2" xfId="34526"/>
    <cellStyle name="Calculation 3 5 2 3 7 2 2" xfId="53520"/>
    <cellStyle name="Calculation 3 5 2 3 7 3" xfId="41354"/>
    <cellStyle name="Calculation 3 5 2 3 7 4" xfId="49527"/>
    <cellStyle name="Calculation 3 5 2 3 8" xfId="4846"/>
    <cellStyle name="Calculation 3 5 2 3 8 2" xfId="50358"/>
    <cellStyle name="Calculation 3 5 2 3 9" xfId="24298"/>
    <cellStyle name="Calculation 3 5 2 4" xfId="991"/>
    <cellStyle name="Calculation 3 5 2 4 10" xfId="27306"/>
    <cellStyle name="Calculation 3 5 2 4 11" xfId="36948"/>
    <cellStyle name="Calculation 3 5 2 4 12" xfId="41750"/>
    <cellStyle name="Calculation 3 5 2 4 13" xfId="43372"/>
    <cellStyle name="Calculation 3 5 2 4 2" xfId="6456"/>
    <cellStyle name="Calculation 3 5 2 4 2 2" xfId="12801"/>
    <cellStyle name="Calculation 3 5 2 4 2 2 2" xfId="31128"/>
    <cellStyle name="Calculation 3 5 2 4 2 2 3" xfId="35516"/>
    <cellStyle name="Calculation 3 5 2 4 2 2 4" xfId="51223"/>
    <cellStyle name="Calculation 3 5 2 4 2 3" xfId="25908"/>
    <cellStyle name="Calculation 3 5 2 4 2 4" xfId="38136"/>
    <cellStyle name="Calculation 3 5 2 4 2 5" xfId="45315"/>
    <cellStyle name="Calculation 3 5 2 4 3" xfId="6368"/>
    <cellStyle name="Calculation 3 5 2 4 3 2" xfId="12725"/>
    <cellStyle name="Calculation 3 5 2 4 3 2 2" xfId="31052"/>
    <cellStyle name="Calculation 3 5 2 4 3 2 3" xfId="35796"/>
    <cellStyle name="Calculation 3 5 2 4 3 2 4" xfId="51170"/>
    <cellStyle name="Calculation 3 5 2 4 3 3" xfId="25820"/>
    <cellStyle name="Calculation 3 5 2 4 3 4" xfId="36909"/>
    <cellStyle name="Calculation 3 5 2 4 3 5" xfId="45227"/>
    <cellStyle name="Calculation 3 5 2 4 4" xfId="7619"/>
    <cellStyle name="Calculation 3 5 2 4 4 2" xfId="27002"/>
    <cellStyle name="Calculation 3 5 2 4 4 2 2" xfId="51879"/>
    <cellStyle name="Calculation 3 5 2 4 4 3" xfId="24014"/>
    <cellStyle name="Calculation 3 5 2 4 4 4" xfId="46499"/>
    <cellStyle name="Calculation 3 5 2 4 5" xfId="10079"/>
    <cellStyle name="Calculation 3 5 2 4 5 2" xfId="28852"/>
    <cellStyle name="Calculation 3 5 2 4 5 2 2" xfId="50016"/>
    <cellStyle name="Calculation 3 5 2 4 5 3" xfId="38318"/>
    <cellStyle name="Calculation 3 5 2 4 5 4" xfId="43073"/>
    <cellStyle name="Calculation 3 5 2 4 6" xfId="13807"/>
    <cellStyle name="Calculation 3 5 2 4 6 2" xfId="32134"/>
    <cellStyle name="Calculation 3 5 2 4 6 2 2" xfId="51896"/>
    <cellStyle name="Calculation 3 5 2 4 6 3" xfId="37345"/>
    <cellStyle name="Calculation 3 5 2 4 6 4" xfId="46526"/>
    <cellStyle name="Calculation 3 5 2 4 7" xfId="13770"/>
    <cellStyle name="Calculation 3 5 2 4 7 2" xfId="32097"/>
    <cellStyle name="Calculation 3 5 2 4 7 2 2" xfId="51823"/>
    <cellStyle name="Calculation 3 5 2 4 7 3" xfId="39304"/>
    <cellStyle name="Calculation 3 5 2 4 7 4" xfId="46410"/>
    <cellStyle name="Calculation 3 5 2 4 8" xfId="3656"/>
    <cellStyle name="Calculation 3 5 2 4 8 2" xfId="50182"/>
    <cellStyle name="Calculation 3 5 2 4 9" xfId="4172"/>
    <cellStyle name="Calculation 3 5 2 5" xfId="6246"/>
    <cellStyle name="Calculation 3 5 2 5 2" xfId="12616"/>
    <cellStyle name="Calculation 3 5 2 5 2 2" xfId="30943"/>
    <cellStyle name="Calculation 3 5 2 5 2 3" xfId="37062"/>
    <cellStyle name="Calculation 3 5 2 5 2 4" xfId="51108"/>
    <cellStyle name="Calculation 3 5 2 5 3" xfId="25698"/>
    <cellStyle name="Calculation 3 5 2 5 4" xfId="36426"/>
    <cellStyle name="Calculation 3 5 2 5 5" xfId="45105"/>
    <cellStyle name="Calculation 3 5 2 6" xfId="5220"/>
    <cellStyle name="Calculation 3 5 2 6 2" xfId="11673"/>
    <cellStyle name="Calculation 3 5 2 6 2 2" xfId="30000"/>
    <cellStyle name="Calculation 3 5 2 6 2 3" xfId="37215"/>
    <cellStyle name="Calculation 3 5 2 6 2 4" xfId="50557"/>
    <cellStyle name="Calculation 3 5 2 6 3" xfId="24672"/>
    <cellStyle name="Calculation 3 5 2 6 4" xfId="27054"/>
    <cellStyle name="Calculation 3 5 2 6 5" xfId="44079"/>
    <cellStyle name="Calculation 3 5 2 7" xfId="6114"/>
    <cellStyle name="Calculation 3 5 2 7 2" xfId="12493"/>
    <cellStyle name="Calculation 3 5 2 7 2 2" xfId="30820"/>
    <cellStyle name="Calculation 3 5 2 7 2 3" xfId="36379"/>
    <cellStyle name="Calculation 3 5 2 7 2 4" xfId="51043"/>
    <cellStyle name="Calculation 3 5 2 7 3" xfId="25566"/>
    <cellStyle name="Calculation 3 5 2 7 4" xfId="36994"/>
    <cellStyle name="Calculation 3 5 2 7 5" xfId="44973"/>
    <cellStyle name="Calculation 3 5 2 8" xfId="6699"/>
    <cellStyle name="Calculation 3 5 2 8 2" xfId="26151"/>
    <cellStyle name="Calculation 3 5 2 8 2 2" xfId="51361"/>
    <cellStyle name="Calculation 3 5 2 8 3" xfId="3887"/>
    <cellStyle name="Calculation 3 5 2 8 4" xfId="45557"/>
    <cellStyle name="Calculation 3 5 2 9" xfId="13918"/>
    <cellStyle name="Calculation 3 5 2 9 2" xfId="32245"/>
    <cellStyle name="Calculation 3 5 2 9 2 2" xfId="51948"/>
    <cellStyle name="Calculation 3 5 2 9 3" xfId="39349"/>
    <cellStyle name="Calculation 3 5 2 9 4" xfId="46649"/>
    <cellStyle name="Calculation 3 5 20" xfId="42818"/>
    <cellStyle name="Calculation 3 5 3" xfId="1382"/>
    <cellStyle name="Calculation 3 5 3 10" xfId="14471"/>
    <cellStyle name="Calculation 3 5 3 10 2" xfId="32798"/>
    <cellStyle name="Calculation 3 5 3 10 2 2" xfId="52288"/>
    <cellStyle name="Calculation 3 5 3 10 3" xfId="39626"/>
    <cellStyle name="Calculation 3 5 3 10 4" xfId="47262"/>
    <cellStyle name="Calculation 3 5 3 11" xfId="14690"/>
    <cellStyle name="Calculation 3 5 3 11 2" xfId="33017"/>
    <cellStyle name="Calculation 3 5 3 11 2 2" xfId="52699"/>
    <cellStyle name="Calculation 3 5 3 11 3" xfId="39845"/>
    <cellStyle name="Calculation 3 5 3 11 4" xfId="48018"/>
    <cellStyle name="Calculation 3 5 3 12" xfId="3979"/>
    <cellStyle name="Calculation 3 5 3 12 2" xfId="49977"/>
    <cellStyle name="Calculation 3 5 3 13" xfId="23529"/>
    <cellStyle name="Calculation 3 5 3 14" xfId="27365"/>
    <cellStyle name="Calculation 3 5 3 15" xfId="37551"/>
    <cellStyle name="Calculation 3 5 3 16" xfId="42226"/>
    <cellStyle name="Calculation 3 5 3 17" xfId="43002"/>
    <cellStyle name="Calculation 3 5 3 2" xfId="2567"/>
    <cellStyle name="Calculation 3 5 3 2 10" xfId="34923"/>
    <cellStyle name="Calculation 3 5 3 2 11" xfId="29730"/>
    <cellStyle name="Calculation 3 5 3 2 12" xfId="34952"/>
    <cellStyle name="Calculation 3 5 3 2 13" xfId="43886"/>
    <cellStyle name="Calculation 3 5 3 2 2" xfId="5976"/>
    <cellStyle name="Calculation 3 5 3 2 2 2" xfId="12370"/>
    <cellStyle name="Calculation 3 5 3 2 2 2 2" xfId="30697"/>
    <cellStyle name="Calculation 3 5 3 2 2 2 3" xfId="34996"/>
    <cellStyle name="Calculation 3 5 3 2 2 2 4" xfId="50973"/>
    <cellStyle name="Calculation 3 5 3 2 2 3" xfId="25428"/>
    <cellStyle name="Calculation 3 5 3 2 2 4" xfId="3017"/>
    <cellStyle name="Calculation 3 5 3 2 2 5" xfId="44835"/>
    <cellStyle name="Calculation 3 5 3 2 3" xfId="7118"/>
    <cellStyle name="Calculation 3 5 3 2 3 2" xfId="13405"/>
    <cellStyle name="Calculation 3 5 3 2 3 2 2" xfId="31732"/>
    <cellStyle name="Calculation 3 5 3 2 3 2 3" xfId="29965"/>
    <cellStyle name="Calculation 3 5 3 2 3 2 4" xfId="51592"/>
    <cellStyle name="Calculation 3 5 3 2 3 3" xfId="26570"/>
    <cellStyle name="Calculation 3 5 3 2 3 4" xfId="29381"/>
    <cellStyle name="Calculation 3 5 3 2 3 5" xfId="45976"/>
    <cellStyle name="Calculation 3 5 3 2 4" xfId="9044"/>
    <cellStyle name="Calculation 3 5 3 2 4 2" xfId="28090"/>
    <cellStyle name="Calculation 3 5 3 2 4 2 2" xfId="52492"/>
    <cellStyle name="Calculation 3 5 3 2 4 3" xfId="23910"/>
    <cellStyle name="Calculation 3 5 3 2 4 4" xfId="47641"/>
    <cellStyle name="Calculation 3 5 3 2 5" xfId="15068"/>
    <cellStyle name="Calculation 3 5 3 2 5 2" xfId="33395"/>
    <cellStyle name="Calculation 3 5 3 2 5 2 2" xfId="52903"/>
    <cellStyle name="Calculation 3 5 3 2 5 3" xfId="40223"/>
    <cellStyle name="Calculation 3 5 3 2 5 4" xfId="48396"/>
    <cellStyle name="Calculation 3 5 3 2 6" xfId="15762"/>
    <cellStyle name="Calculation 3 5 3 2 6 2" xfId="34089"/>
    <cellStyle name="Calculation 3 5 3 2 6 2 2" xfId="53283"/>
    <cellStyle name="Calculation 3 5 3 2 6 3" xfId="40917"/>
    <cellStyle name="Calculation 3 5 3 2 6 4" xfId="49090"/>
    <cellStyle name="Calculation 3 5 3 2 7" xfId="16380"/>
    <cellStyle name="Calculation 3 5 3 2 7 2" xfId="34707"/>
    <cellStyle name="Calculation 3 5 3 2 7 2 2" xfId="53616"/>
    <cellStyle name="Calculation 3 5 3 2 7 3" xfId="41535"/>
    <cellStyle name="Calculation 3 5 3 2 7 4" xfId="49708"/>
    <cellStyle name="Calculation 3 5 3 2 8" xfId="5027"/>
    <cellStyle name="Calculation 3 5 3 2 8 2" xfId="50454"/>
    <cellStyle name="Calculation 3 5 3 2 9" xfId="24479"/>
    <cellStyle name="Calculation 3 5 3 3" xfId="2416"/>
    <cellStyle name="Calculation 3 5 3 3 10" xfId="38347"/>
    <cellStyle name="Calculation 3 5 3 3 11" xfId="42096"/>
    <cellStyle name="Calculation 3 5 3 3 12" xfId="42657"/>
    <cellStyle name="Calculation 3 5 3 3 13" xfId="43735"/>
    <cellStyle name="Calculation 3 5 3 3 2" xfId="5843"/>
    <cellStyle name="Calculation 3 5 3 3 2 2" xfId="12249"/>
    <cellStyle name="Calculation 3 5 3 3 2 2 2" xfId="30576"/>
    <cellStyle name="Calculation 3 5 3 3 2 2 3" xfId="36460"/>
    <cellStyle name="Calculation 3 5 3 3 2 2 4" xfId="50903"/>
    <cellStyle name="Calculation 3 5 3 3 2 3" xfId="25295"/>
    <cellStyle name="Calculation 3 5 3 3 2 4" xfId="29750"/>
    <cellStyle name="Calculation 3 5 3 3 2 5" xfId="44702"/>
    <cellStyle name="Calculation 3 5 3 3 3" xfId="6967"/>
    <cellStyle name="Calculation 3 5 3 3 3 2" xfId="13254"/>
    <cellStyle name="Calculation 3 5 3 3 3 2 2" xfId="31581"/>
    <cellStyle name="Calculation 3 5 3 3 3 2 3" xfId="38437"/>
    <cellStyle name="Calculation 3 5 3 3 3 2 4" xfId="51516"/>
    <cellStyle name="Calculation 3 5 3 3 3 3" xfId="26419"/>
    <cellStyle name="Calculation 3 5 3 3 3 4" xfId="37565"/>
    <cellStyle name="Calculation 3 5 3 3 3 5" xfId="45825"/>
    <cellStyle name="Calculation 3 5 3 3 4" xfId="8893"/>
    <cellStyle name="Calculation 3 5 3 3 4 2" xfId="27939"/>
    <cellStyle name="Calculation 3 5 3 3 4 2 2" xfId="52416"/>
    <cellStyle name="Calculation 3 5 3 3 4 3" xfId="24013"/>
    <cellStyle name="Calculation 3 5 3 3 4 4" xfId="47490"/>
    <cellStyle name="Calculation 3 5 3 3 5" xfId="14917"/>
    <cellStyle name="Calculation 3 5 3 3 5 2" xfId="33244"/>
    <cellStyle name="Calculation 3 5 3 3 5 2 2" xfId="52827"/>
    <cellStyle name="Calculation 3 5 3 3 5 3" xfId="40072"/>
    <cellStyle name="Calculation 3 5 3 3 5 4" xfId="48245"/>
    <cellStyle name="Calculation 3 5 3 3 6" xfId="15611"/>
    <cellStyle name="Calculation 3 5 3 3 6 2" xfId="33938"/>
    <cellStyle name="Calculation 3 5 3 3 6 2 2" xfId="53207"/>
    <cellStyle name="Calculation 3 5 3 3 6 3" xfId="40766"/>
    <cellStyle name="Calculation 3 5 3 3 6 4" xfId="48939"/>
    <cellStyle name="Calculation 3 5 3 3 7" xfId="16229"/>
    <cellStyle name="Calculation 3 5 3 3 7 2" xfId="34556"/>
    <cellStyle name="Calculation 3 5 3 3 7 2 2" xfId="53540"/>
    <cellStyle name="Calculation 3 5 3 3 7 3" xfId="41384"/>
    <cellStyle name="Calculation 3 5 3 3 7 4" xfId="49557"/>
    <cellStyle name="Calculation 3 5 3 3 8" xfId="4876"/>
    <cellStyle name="Calculation 3 5 3 3 8 2" xfId="50378"/>
    <cellStyle name="Calculation 3 5 3 3 9" xfId="24328"/>
    <cellStyle name="Calculation 3 5 3 4" xfId="6037"/>
    <cellStyle name="Calculation 3 5 3 4 2" xfId="12422"/>
    <cellStyle name="Calculation 3 5 3 4 2 2" xfId="30749"/>
    <cellStyle name="Calculation 3 5 3 4 2 3" xfId="37925"/>
    <cellStyle name="Calculation 3 5 3 4 2 4" xfId="51005"/>
    <cellStyle name="Calculation 3 5 3 4 3" xfId="25489"/>
    <cellStyle name="Calculation 3 5 3 4 4" xfId="27065"/>
    <cellStyle name="Calculation 3 5 3 4 5" xfId="44896"/>
    <cellStyle name="Calculation 3 5 3 5" xfId="5955"/>
    <cellStyle name="Calculation 3 5 3 5 2" xfId="12352"/>
    <cellStyle name="Calculation 3 5 3 5 2 2" xfId="30679"/>
    <cellStyle name="Calculation 3 5 3 5 2 3" xfId="35642"/>
    <cellStyle name="Calculation 3 5 3 5 2 4" xfId="50962"/>
    <cellStyle name="Calculation 3 5 3 5 3" xfId="25407"/>
    <cellStyle name="Calculation 3 5 3 5 4" xfId="28390"/>
    <cellStyle name="Calculation 3 5 3 5 5" xfId="44814"/>
    <cellStyle name="Calculation 3 5 3 6" xfId="6558"/>
    <cellStyle name="Calculation 3 5 3 6 2" xfId="12890"/>
    <cellStyle name="Calculation 3 5 3 6 2 2" xfId="31217"/>
    <cellStyle name="Calculation 3 5 3 6 2 3" xfId="39387"/>
    <cellStyle name="Calculation 3 5 3 6 2 4" xfId="51286"/>
    <cellStyle name="Calculation 3 5 3 6 3" xfId="26010"/>
    <cellStyle name="Calculation 3 5 3 6 4" xfId="4616"/>
    <cellStyle name="Calculation 3 5 3 6 5" xfId="45416"/>
    <cellStyle name="Calculation 3 5 3 7" xfId="5249"/>
    <cellStyle name="Calculation 3 5 3 7 2" xfId="24701"/>
    <cellStyle name="Calculation 3 5 3 7 2 2" xfId="50573"/>
    <cellStyle name="Calculation 3 5 3 7 3" xfId="29482"/>
    <cellStyle name="Calculation 3 5 3 7 4" xfId="44108"/>
    <cellStyle name="Calculation 3 5 3 8" xfId="14033"/>
    <cellStyle name="Calculation 3 5 3 8 2" xfId="32360"/>
    <cellStyle name="Calculation 3 5 3 8 2 2" xfId="52013"/>
    <cellStyle name="Calculation 3 5 3 8 3" xfId="28637"/>
    <cellStyle name="Calculation 3 5 3 8 4" xfId="46764"/>
    <cellStyle name="Calculation 3 5 3 9" xfId="14183"/>
    <cellStyle name="Calculation 3 5 3 9 2" xfId="32510"/>
    <cellStyle name="Calculation 3 5 3 9 2 2" xfId="52098"/>
    <cellStyle name="Calculation 3 5 3 9 3" xfId="29298"/>
    <cellStyle name="Calculation 3 5 3 9 4" xfId="46914"/>
    <cellStyle name="Calculation 3 5 4" xfId="1887"/>
    <cellStyle name="Calculation 3 5 4 10" xfId="15263"/>
    <cellStyle name="Calculation 3 5 4 10 2" xfId="33590"/>
    <cellStyle name="Calculation 3 5 4 10 2 2" xfId="53008"/>
    <cellStyle name="Calculation 3 5 4 10 3" xfId="40418"/>
    <cellStyle name="Calculation 3 5 4 10 4" xfId="48591"/>
    <cellStyle name="Calculation 3 5 4 11" xfId="15938"/>
    <cellStyle name="Calculation 3 5 4 11 2" xfId="34265"/>
    <cellStyle name="Calculation 3 5 4 11 2 2" xfId="53375"/>
    <cellStyle name="Calculation 3 5 4 11 3" xfId="41093"/>
    <cellStyle name="Calculation 3 5 4 11 4" xfId="49266"/>
    <cellStyle name="Calculation 3 5 4 12" xfId="4390"/>
    <cellStyle name="Calculation 3 5 4 12 2" xfId="49913"/>
    <cellStyle name="Calculation 3 5 4 13" xfId="23890"/>
    <cellStyle name="Calculation 3 5 4 14" xfId="37120"/>
    <cellStyle name="Calculation 3 5 4 15" xfId="42138"/>
    <cellStyle name="Calculation 3 5 4 16" xfId="42673"/>
    <cellStyle name="Calculation 3 5 4 17" xfId="42885"/>
    <cellStyle name="Calculation 3 5 4 2" xfId="2512"/>
    <cellStyle name="Calculation 3 5 4 2 10" xfId="23857"/>
    <cellStyle name="Calculation 3 5 4 2 11" xfId="42242"/>
    <cellStyle name="Calculation 3 5 4 2 12" xfId="41874"/>
    <cellStyle name="Calculation 3 5 4 2 13" xfId="43831"/>
    <cellStyle name="Calculation 3 5 4 2 2" xfId="5536"/>
    <cellStyle name="Calculation 3 5 4 2 2 2" xfId="11969"/>
    <cellStyle name="Calculation 3 5 4 2 2 2 2" xfId="30296"/>
    <cellStyle name="Calculation 3 5 4 2 2 2 3" xfId="36670"/>
    <cellStyle name="Calculation 3 5 4 2 2 2 4" xfId="50743"/>
    <cellStyle name="Calculation 3 5 4 2 2 3" xfId="24988"/>
    <cellStyle name="Calculation 3 5 4 2 2 4" xfId="35409"/>
    <cellStyle name="Calculation 3 5 4 2 2 5" xfId="44395"/>
    <cellStyle name="Calculation 3 5 4 2 3" xfId="7063"/>
    <cellStyle name="Calculation 3 5 4 2 3 2" xfId="13350"/>
    <cellStyle name="Calculation 3 5 4 2 3 2 2" xfId="31677"/>
    <cellStyle name="Calculation 3 5 4 2 3 2 3" xfId="35537"/>
    <cellStyle name="Calculation 3 5 4 2 3 2 4" xfId="51563"/>
    <cellStyle name="Calculation 3 5 4 2 3 3" xfId="26515"/>
    <cellStyle name="Calculation 3 5 4 2 3 4" xfId="4068"/>
    <cellStyle name="Calculation 3 5 4 2 3 5" xfId="45921"/>
    <cellStyle name="Calculation 3 5 4 2 4" xfId="8989"/>
    <cellStyle name="Calculation 3 5 4 2 4 2" xfId="28035"/>
    <cellStyle name="Calculation 3 5 4 2 4 2 2" xfId="52463"/>
    <cellStyle name="Calculation 3 5 4 2 4 3" xfId="35343"/>
    <cellStyle name="Calculation 3 5 4 2 4 4" xfId="47586"/>
    <cellStyle name="Calculation 3 5 4 2 5" xfId="15013"/>
    <cellStyle name="Calculation 3 5 4 2 5 2" xfId="33340"/>
    <cellStyle name="Calculation 3 5 4 2 5 2 2" xfId="52874"/>
    <cellStyle name="Calculation 3 5 4 2 5 3" xfId="40168"/>
    <cellStyle name="Calculation 3 5 4 2 5 4" xfId="48341"/>
    <cellStyle name="Calculation 3 5 4 2 6" xfId="15707"/>
    <cellStyle name="Calculation 3 5 4 2 6 2" xfId="34034"/>
    <cellStyle name="Calculation 3 5 4 2 6 2 2" xfId="53254"/>
    <cellStyle name="Calculation 3 5 4 2 6 3" xfId="40862"/>
    <cellStyle name="Calculation 3 5 4 2 6 4" xfId="49035"/>
    <cellStyle name="Calculation 3 5 4 2 7" xfId="16325"/>
    <cellStyle name="Calculation 3 5 4 2 7 2" xfId="34652"/>
    <cellStyle name="Calculation 3 5 4 2 7 2 2" xfId="53587"/>
    <cellStyle name="Calculation 3 5 4 2 7 3" xfId="41480"/>
    <cellStyle name="Calculation 3 5 4 2 7 4" xfId="49653"/>
    <cellStyle name="Calculation 3 5 4 2 8" xfId="4972"/>
    <cellStyle name="Calculation 3 5 4 2 8 2" xfId="50425"/>
    <cellStyle name="Calculation 3 5 4 2 9" xfId="24424"/>
    <cellStyle name="Calculation 3 5 4 3" xfId="2662"/>
    <cellStyle name="Calculation 3 5 4 3 10" xfId="27377"/>
    <cellStyle name="Calculation 3 5 4 3 11" xfId="42570"/>
    <cellStyle name="Calculation 3 5 4 3 12" xfId="37139"/>
    <cellStyle name="Calculation 3 5 4 3 13" xfId="43981"/>
    <cellStyle name="Calculation 3 5 4 3 2" xfId="5901"/>
    <cellStyle name="Calculation 3 5 4 3 2 2" xfId="12299"/>
    <cellStyle name="Calculation 3 5 4 3 2 2 2" xfId="30626"/>
    <cellStyle name="Calculation 3 5 4 3 2 2 3" xfId="37583"/>
    <cellStyle name="Calculation 3 5 4 3 2 2 4" xfId="50932"/>
    <cellStyle name="Calculation 3 5 4 3 2 3" xfId="25353"/>
    <cellStyle name="Calculation 3 5 4 3 2 4" xfId="36545"/>
    <cellStyle name="Calculation 3 5 4 3 2 5" xfId="44760"/>
    <cellStyle name="Calculation 3 5 4 3 3" xfId="7213"/>
    <cellStyle name="Calculation 3 5 4 3 3 2" xfId="13500"/>
    <cellStyle name="Calculation 3 5 4 3 3 2 2" xfId="31827"/>
    <cellStyle name="Calculation 3 5 4 3 3 2 3" xfId="38526"/>
    <cellStyle name="Calculation 3 5 4 3 3 2 4" xfId="51639"/>
    <cellStyle name="Calculation 3 5 4 3 3 3" xfId="26665"/>
    <cellStyle name="Calculation 3 5 4 3 3 4" xfId="29901"/>
    <cellStyle name="Calculation 3 5 4 3 3 5" xfId="46071"/>
    <cellStyle name="Calculation 3 5 4 3 4" xfId="9139"/>
    <cellStyle name="Calculation 3 5 4 3 4 2" xfId="28185"/>
    <cellStyle name="Calculation 3 5 4 3 4 2 2" xfId="52539"/>
    <cellStyle name="Calculation 3 5 4 3 4 3" xfId="27099"/>
    <cellStyle name="Calculation 3 5 4 3 4 4" xfId="47736"/>
    <cellStyle name="Calculation 3 5 4 3 5" xfId="15163"/>
    <cellStyle name="Calculation 3 5 4 3 5 2" xfId="33490"/>
    <cellStyle name="Calculation 3 5 4 3 5 2 2" xfId="52950"/>
    <cellStyle name="Calculation 3 5 4 3 5 3" xfId="40318"/>
    <cellStyle name="Calculation 3 5 4 3 5 4" xfId="48491"/>
    <cellStyle name="Calculation 3 5 4 3 6" xfId="15857"/>
    <cellStyle name="Calculation 3 5 4 3 6 2" xfId="34184"/>
    <cellStyle name="Calculation 3 5 4 3 6 2 2" xfId="53330"/>
    <cellStyle name="Calculation 3 5 4 3 6 3" xfId="41012"/>
    <cellStyle name="Calculation 3 5 4 3 6 4" xfId="49185"/>
    <cellStyle name="Calculation 3 5 4 3 7" xfId="16475"/>
    <cellStyle name="Calculation 3 5 4 3 7 2" xfId="34802"/>
    <cellStyle name="Calculation 3 5 4 3 7 2 2" xfId="53663"/>
    <cellStyle name="Calculation 3 5 4 3 7 3" xfId="41630"/>
    <cellStyle name="Calculation 3 5 4 3 7 4" xfId="49803"/>
    <cellStyle name="Calculation 3 5 4 3 8" xfId="5122"/>
    <cellStyle name="Calculation 3 5 4 3 8 2" xfId="50501"/>
    <cellStyle name="Calculation 3 5 4 3 9" xfId="24574"/>
    <cellStyle name="Calculation 3 5 4 4" xfId="5275"/>
    <cellStyle name="Calculation 3 5 4 4 2" xfId="11724"/>
    <cellStyle name="Calculation 3 5 4 4 2 2" xfId="30051"/>
    <cellStyle name="Calculation 3 5 4 4 2 3" xfId="35762"/>
    <cellStyle name="Calculation 3 5 4 4 2 4" xfId="50585"/>
    <cellStyle name="Calculation 3 5 4 4 3" xfId="24727"/>
    <cellStyle name="Calculation 3 5 4 4 4" xfId="27504"/>
    <cellStyle name="Calculation 3 5 4 4 5" xfId="44134"/>
    <cellStyle name="Calculation 3 5 4 5" xfId="6592"/>
    <cellStyle name="Calculation 3 5 4 5 2" xfId="12915"/>
    <cellStyle name="Calculation 3 5 4 5 2 2" xfId="31242"/>
    <cellStyle name="Calculation 3 5 4 5 2 3" xfId="36293"/>
    <cellStyle name="Calculation 3 5 4 5 2 4" xfId="51304"/>
    <cellStyle name="Calculation 3 5 4 5 3" xfId="26044"/>
    <cellStyle name="Calculation 3 5 4 5 4" xfId="29119"/>
    <cellStyle name="Calculation 3 5 4 5 5" xfId="45450"/>
    <cellStyle name="Calculation 3 5 4 6" xfId="6689"/>
    <cellStyle name="Calculation 3 5 4 6 2" xfId="12999"/>
    <cellStyle name="Calculation 3 5 4 6 2 2" xfId="31326"/>
    <cellStyle name="Calculation 3 5 4 6 2 3" xfId="37902"/>
    <cellStyle name="Calculation 3 5 4 6 2 4" xfId="51356"/>
    <cellStyle name="Calculation 3 5 4 6 3" xfId="26141"/>
    <cellStyle name="Calculation 3 5 4 6 4" xfId="37928"/>
    <cellStyle name="Calculation 3 5 4 6 5" xfId="45547"/>
    <cellStyle name="Calculation 3 5 4 7" xfId="7315"/>
    <cellStyle name="Calculation 3 5 4 7 2" xfId="26767"/>
    <cellStyle name="Calculation 3 5 4 7 2 2" xfId="51701"/>
    <cellStyle name="Calculation 3 5 4 7 3" xfId="24004"/>
    <cellStyle name="Calculation 3 5 4 7 4" xfId="46173"/>
    <cellStyle name="Calculation 3 5 4 8" xfId="14341"/>
    <cellStyle name="Calculation 3 5 4 8 2" xfId="32668"/>
    <cellStyle name="Calculation 3 5 4 8 2 2" xfId="52188"/>
    <cellStyle name="Calculation 3 5 4 8 3" xfId="39496"/>
    <cellStyle name="Calculation 3 5 4 8 4" xfId="47076"/>
    <cellStyle name="Calculation 3 5 4 9" xfId="14529"/>
    <cellStyle name="Calculation 3 5 4 9 2" xfId="32856"/>
    <cellStyle name="Calculation 3 5 4 9 2 2" xfId="52609"/>
    <cellStyle name="Calculation 3 5 4 9 3" xfId="39684"/>
    <cellStyle name="Calculation 3 5 4 9 4" xfId="47857"/>
    <cellStyle name="Calculation 3 5 5" xfId="914"/>
    <cellStyle name="Calculation 3 5 5 10" xfId="3667"/>
    <cellStyle name="Calculation 3 5 5 11" xfId="41722"/>
    <cellStyle name="Calculation 3 5 5 12" xfId="42033"/>
    <cellStyle name="Calculation 3 5 5 13" xfId="43314"/>
    <cellStyle name="Calculation 3 5 5 2" xfId="5406"/>
    <cellStyle name="Calculation 3 5 5 2 2" xfId="11842"/>
    <cellStyle name="Calculation 3 5 5 2 2 2" xfId="30169"/>
    <cellStyle name="Calculation 3 5 5 2 2 3" xfId="28920"/>
    <cellStyle name="Calculation 3 5 5 2 2 4" xfId="50667"/>
    <cellStyle name="Calculation 3 5 5 2 3" xfId="24858"/>
    <cellStyle name="Calculation 3 5 5 2 4" xfId="36008"/>
    <cellStyle name="Calculation 3 5 5 2 5" xfId="44265"/>
    <cellStyle name="Calculation 3 5 5 3" xfId="5388"/>
    <cellStyle name="Calculation 3 5 5 3 2" xfId="11826"/>
    <cellStyle name="Calculation 3 5 5 3 2 2" xfId="30153"/>
    <cellStyle name="Calculation 3 5 5 3 2 3" xfId="38657"/>
    <cellStyle name="Calculation 3 5 5 3 2 4" xfId="50655"/>
    <cellStyle name="Calculation 3 5 5 3 3" xfId="24840"/>
    <cellStyle name="Calculation 3 5 5 3 4" xfId="35623"/>
    <cellStyle name="Calculation 3 5 5 3 5" xfId="44247"/>
    <cellStyle name="Calculation 3 5 5 4" xfId="7542"/>
    <cellStyle name="Calculation 3 5 5 4 2" xfId="26933"/>
    <cellStyle name="Calculation 3 5 5 4 2 2" xfId="51837"/>
    <cellStyle name="Calculation 3 5 5 4 3" xfId="29465"/>
    <cellStyle name="Calculation 3 5 5 4 4" xfId="46429"/>
    <cellStyle name="Calculation 3 5 5 5" xfId="10026"/>
    <cellStyle name="Calculation 3 5 5 5 2" xfId="28811"/>
    <cellStyle name="Calculation 3 5 5 5 2 2" xfId="50007"/>
    <cellStyle name="Calculation 3 5 5 5 3" xfId="37600"/>
    <cellStyle name="Calculation 3 5 5 5 4" xfId="43057"/>
    <cellStyle name="Calculation 3 5 5 6" xfId="13592"/>
    <cellStyle name="Calculation 3 5 5 6 2" xfId="31919"/>
    <cellStyle name="Calculation 3 5 5 6 2 2" xfId="51732"/>
    <cellStyle name="Calculation 3 5 5 6 3" xfId="28468"/>
    <cellStyle name="Calculation 3 5 5 6 4" xfId="46232"/>
    <cellStyle name="Calculation 3 5 5 7" xfId="14206"/>
    <cellStyle name="Calculation 3 5 5 7 2" xfId="32533"/>
    <cellStyle name="Calculation 3 5 5 7 2 2" xfId="52113"/>
    <cellStyle name="Calculation 3 5 5 7 3" xfId="29604"/>
    <cellStyle name="Calculation 3 5 5 7 4" xfId="46937"/>
    <cellStyle name="Calculation 3 5 5 8" xfId="3579"/>
    <cellStyle name="Calculation 3 5 5 8 2" xfId="50147"/>
    <cellStyle name="Calculation 3 5 5 9" xfId="4228"/>
    <cellStyle name="Calculation 3 5 6" xfId="911"/>
    <cellStyle name="Calculation 3 5 6 10" xfId="38892"/>
    <cellStyle name="Calculation 3 5 6 11" xfId="41918"/>
    <cellStyle name="Calculation 3 5 6 12" xfId="42711"/>
    <cellStyle name="Calculation 3 5 6 13" xfId="43311"/>
    <cellStyle name="Calculation 3 5 6 2" xfId="5708"/>
    <cellStyle name="Calculation 3 5 6 2 2" xfId="12126"/>
    <cellStyle name="Calculation 3 5 6 2 2 2" xfId="30453"/>
    <cellStyle name="Calculation 3 5 6 2 2 3" xfId="38279"/>
    <cellStyle name="Calculation 3 5 6 2 2 4" xfId="50833"/>
    <cellStyle name="Calculation 3 5 6 2 3" xfId="25160"/>
    <cellStyle name="Calculation 3 5 6 2 4" xfId="29261"/>
    <cellStyle name="Calculation 3 5 6 2 5" xfId="44567"/>
    <cellStyle name="Calculation 3 5 6 3" xfId="6484"/>
    <cellStyle name="Calculation 3 5 6 3 2" xfId="12824"/>
    <cellStyle name="Calculation 3 5 6 3 2 2" xfId="31151"/>
    <cellStyle name="Calculation 3 5 6 3 2 3" xfId="29530"/>
    <cellStyle name="Calculation 3 5 6 3 2 4" xfId="51240"/>
    <cellStyle name="Calculation 3 5 6 3 3" xfId="25936"/>
    <cellStyle name="Calculation 3 5 6 3 4" xfId="37613"/>
    <cellStyle name="Calculation 3 5 6 3 5" xfId="45343"/>
    <cellStyle name="Calculation 3 5 6 4" xfId="7539"/>
    <cellStyle name="Calculation 3 5 6 4 2" xfId="26930"/>
    <cellStyle name="Calculation 3 5 6 4 2 2" xfId="51836"/>
    <cellStyle name="Calculation 3 5 6 4 3" xfId="35166"/>
    <cellStyle name="Calculation 3 5 6 4 4" xfId="46426"/>
    <cellStyle name="Calculation 3 5 6 5" xfId="10023"/>
    <cellStyle name="Calculation 3 5 6 5 2" xfId="28808"/>
    <cellStyle name="Calculation 3 5 6 5 2 2" xfId="50006"/>
    <cellStyle name="Calculation 3 5 6 5 3" xfId="27337"/>
    <cellStyle name="Calculation 3 5 6 5 4" xfId="43054"/>
    <cellStyle name="Calculation 3 5 6 6" xfId="13589"/>
    <cellStyle name="Calculation 3 5 6 6 2" xfId="31916"/>
    <cellStyle name="Calculation 3 5 6 6 2 2" xfId="51731"/>
    <cellStyle name="Calculation 3 5 6 6 3" xfId="4520"/>
    <cellStyle name="Calculation 3 5 6 6 4" xfId="46229"/>
    <cellStyle name="Calculation 3 5 6 7" xfId="13849"/>
    <cellStyle name="Calculation 3 5 6 7 2" xfId="32176"/>
    <cellStyle name="Calculation 3 5 6 7 2 2" xfId="51912"/>
    <cellStyle name="Calculation 3 5 6 7 3" xfId="28576"/>
    <cellStyle name="Calculation 3 5 6 7 4" xfId="46569"/>
    <cellStyle name="Calculation 3 5 6 8" xfId="3576"/>
    <cellStyle name="Calculation 3 5 6 8 2" xfId="50146"/>
    <cellStyle name="Calculation 3 5 6 9" xfId="3597"/>
    <cellStyle name="Calculation 3 5 7" xfId="3284"/>
    <cellStyle name="Calculation 3 5 7 2" xfId="10325"/>
    <cellStyle name="Calculation 3 5 7 2 2" xfId="29043"/>
    <cellStyle name="Calculation 3 5 7 2 3" xfId="38354"/>
    <cellStyle name="Calculation 3 5 7 2 4" xfId="50077"/>
    <cellStyle name="Calculation 3 5 7 3" xfId="3671"/>
    <cellStyle name="Calculation 3 5 7 4" xfId="2857"/>
    <cellStyle name="Calculation 3 5 7 5" xfId="43185"/>
    <cellStyle name="Calculation 3 5 8" xfId="5750"/>
    <cellStyle name="Calculation 3 5 8 2" xfId="12163"/>
    <cellStyle name="Calculation 3 5 8 2 2" xfId="30490"/>
    <cellStyle name="Calculation 3 5 8 2 3" xfId="39318"/>
    <cellStyle name="Calculation 3 5 8 2 4" xfId="50856"/>
    <cellStyle name="Calculation 3 5 8 3" xfId="25202"/>
    <cellStyle name="Calculation 3 5 8 4" xfId="37266"/>
    <cellStyle name="Calculation 3 5 8 5" xfId="44609"/>
    <cellStyle name="Calculation 3 5 9" xfId="5515"/>
    <cellStyle name="Calculation 3 5 9 2" xfId="11949"/>
    <cellStyle name="Calculation 3 5 9 2 2" xfId="30276"/>
    <cellStyle name="Calculation 3 5 9 2 3" xfId="39377"/>
    <cellStyle name="Calculation 3 5 9 2 4" xfId="50731"/>
    <cellStyle name="Calculation 3 5 9 3" xfId="24967"/>
    <cellStyle name="Calculation 3 5 9 4" xfId="34936"/>
    <cellStyle name="Calculation 3 5 9 5" xfId="44374"/>
    <cellStyle name="Calculation 3 6" xfId="595"/>
    <cellStyle name="Calculation 3 6 10" xfId="3186"/>
    <cellStyle name="Calculation 3 6 10 2" xfId="3054"/>
    <cellStyle name="Calculation 3 6 10 2 2" xfId="50037"/>
    <cellStyle name="Calculation 3 6 10 3" xfId="23790"/>
    <cellStyle name="Calculation 3 6 10 4" xfId="43106"/>
    <cellStyle name="Calculation 3 6 11" xfId="13735"/>
    <cellStyle name="Calculation 3 6 11 2" xfId="32062"/>
    <cellStyle name="Calculation 3 6 11 2 2" xfId="51801"/>
    <cellStyle name="Calculation 3 6 11 3" xfId="27262"/>
    <cellStyle name="Calculation 3 6 11 4" xfId="46375"/>
    <cellStyle name="Calculation 3 6 12" xfId="14058"/>
    <cellStyle name="Calculation 3 6 12 2" xfId="32385"/>
    <cellStyle name="Calculation 3 6 12 2 2" xfId="52025"/>
    <cellStyle name="Calculation 3 6 12 3" xfId="26919"/>
    <cellStyle name="Calculation 3 6 12 4" xfId="46789"/>
    <cellStyle name="Calculation 3 6 13" xfId="14171"/>
    <cellStyle name="Calculation 3 6 13 2" xfId="32498"/>
    <cellStyle name="Calculation 3 6 13 2 2" xfId="52093"/>
    <cellStyle name="Calculation 3 6 13 3" xfId="38740"/>
    <cellStyle name="Calculation 3 6 13 4" xfId="46902"/>
    <cellStyle name="Calculation 3 6 14" xfId="14427"/>
    <cellStyle name="Calculation 3 6 14 2" xfId="32754"/>
    <cellStyle name="Calculation 3 6 14 2 2" xfId="52266"/>
    <cellStyle name="Calculation 3 6 14 3" xfId="39582"/>
    <cellStyle name="Calculation 3 6 14 4" xfId="47218"/>
    <cellStyle name="Calculation 3 6 15" xfId="3056"/>
    <cellStyle name="Calculation 3 6 15 2" xfId="49876"/>
    <cellStyle name="Calculation 3 6 16" xfId="3700"/>
    <cellStyle name="Calculation 3 6 17" xfId="38775"/>
    <cellStyle name="Calculation 3 6 18" xfId="35047"/>
    <cellStyle name="Calculation 3 6 19" xfId="41774"/>
    <cellStyle name="Calculation 3 6 2" xfId="1226"/>
    <cellStyle name="Calculation 3 6 2 10" xfId="14336"/>
    <cellStyle name="Calculation 3 6 2 10 2" xfId="32663"/>
    <cellStyle name="Calculation 3 6 2 10 2 2" xfId="52185"/>
    <cellStyle name="Calculation 3 6 2 10 3" xfId="39491"/>
    <cellStyle name="Calculation 3 6 2 10 4" xfId="47071"/>
    <cellStyle name="Calculation 3 6 2 11" xfId="14524"/>
    <cellStyle name="Calculation 3 6 2 11 2" xfId="32851"/>
    <cellStyle name="Calculation 3 6 2 11 2 2" xfId="52606"/>
    <cellStyle name="Calculation 3 6 2 11 3" xfId="39679"/>
    <cellStyle name="Calculation 3 6 2 11 4" xfId="47852"/>
    <cellStyle name="Calculation 3 6 2 12" xfId="15259"/>
    <cellStyle name="Calculation 3 6 2 12 2" xfId="33586"/>
    <cellStyle name="Calculation 3 6 2 12 2 2" xfId="53006"/>
    <cellStyle name="Calculation 3 6 2 12 3" xfId="40414"/>
    <cellStyle name="Calculation 3 6 2 12 4" xfId="48587"/>
    <cellStyle name="Calculation 3 6 2 13" xfId="3153"/>
    <cellStyle name="Calculation 3 6 2 13 2" xfId="49941"/>
    <cellStyle name="Calculation 3 6 2 14" xfId="2809"/>
    <cellStyle name="Calculation 3 6 2 15" xfId="35569"/>
    <cellStyle name="Calculation 3 6 2 16" xfId="35116"/>
    <cellStyle name="Calculation 3 6 2 17" xfId="41940"/>
    <cellStyle name="Calculation 3 6 2 18" xfId="42936"/>
    <cellStyle name="Calculation 3 6 2 2" xfId="1994"/>
    <cellStyle name="Calculation 3 6 2 2 10" xfId="4481"/>
    <cellStyle name="Calculation 3 6 2 2 10 2" xfId="50241"/>
    <cellStyle name="Calculation 3 6 2 2 11" xfId="23976"/>
    <cellStyle name="Calculation 3 6 2 2 12" xfId="29663"/>
    <cellStyle name="Calculation 3 6 2 2 13" xfId="28636"/>
    <cellStyle name="Calculation 3 6 2 2 14" xfId="23937"/>
    <cellStyle name="Calculation 3 6 2 2 15" xfId="43495"/>
    <cellStyle name="Calculation 3 6 2 2 2" xfId="2399"/>
    <cellStyle name="Calculation 3 6 2 2 2 10" xfId="3798"/>
    <cellStyle name="Calculation 3 6 2 2 2 11" xfId="27138"/>
    <cellStyle name="Calculation 3 6 2 2 2 12" xfId="4101"/>
    <cellStyle name="Calculation 3 6 2 2 2 13" xfId="43718"/>
    <cellStyle name="Calculation 3 6 2 2 2 2" xfId="5615"/>
    <cellStyle name="Calculation 3 6 2 2 2 2 2" xfId="12041"/>
    <cellStyle name="Calculation 3 6 2 2 2 2 2 2" xfId="30368"/>
    <cellStyle name="Calculation 3 6 2 2 2 2 2 3" xfId="3934"/>
    <cellStyle name="Calculation 3 6 2 2 2 2 2 4" xfId="50782"/>
    <cellStyle name="Calculation 3 6 2 2 2 2 3" xfId="25067"/>
    <cellStyle name="Calculation 3 6 2 2 2 2 4" xfId="36934"/>
    <cellStyle name="Calculation 3 6 2 2 2 2 5" xfId="44474"/>
    <cellStyle name="Calculation 3 6 2 2 2 3" xfId="6950"/>
    <cellStyle name="Calculation 3 6 2 2 2 3 2" xfId="13237"/>
    <cellStyle name="Calculation 3 6 2 2 2 3 2 2" xfId="31564"/>
    <cellStyle name="Calculation 3 6 2 2 2 3 2 3" xfId="37948"/>
    <cellStyle name="Calculation 3 6 2 2 2 3 2 4" xfId="51502"/>
    <cellStyle name="Calculation 3 6 2 2 2 3 3" xfId="26402"/>
    <cellStyle name="Calculation 3 6 2 2 2 3 4" xfId="35393"/>
    <cellStyle name="Calculation 3 6 2 2 2 3 5" xfId="45808"/>
    <cellStyle name="Calculation 3 6 2 2 2 4" xfId="8876"/>
    <cellStyle name="Calculation 3 6 2 2 2 4 2" xfId="27922"/>
    <cellStyle name="Calculation 3 6 2 2 2 4 2 2" xfId="52402"/>
    <cellStyle name="Calculation 3 6 2 2 2 4 3" xfId="23632"/>
    <cellStyle name="Calculation 3 6 2 2 2 4 4" xfId="47473"/>
    <cellStyle name="Calculation 3 6 2 2 2 5" xfId="14900"/>
    <cellStyle name="Calculation 3 6 2 2 2 5 2" xfId="33227"/>
    <cellStyle name="Calculation 3 6 2 2 2 5 2 2" xfId="52813"/>
    <cellStyle name="Calculation 3 6 2 2 2 5 3" xfId="40055"/>
    <cellStyle name="Calculation 3 6 2 2 2 5 4" xfId="48228"/>
    <cellStyle name="Calculation 3 6 2 2 2 6" xfId="15594"/>
    <cellStyle name="Calculation 3 6 2 2 2 6 2" xfId="33921"/>
    <cellStyle name="Calculation 3 6 2 2 2 6 2 2" xfId="53193"/>
    <cellStyle name="Calculation 3 6 2 2 2 6 3" xfId="40749"/>
    <cellStyle name="Calculation 3 6 2 2 2 6 4" xfId="48922"/>
    <cellStyle name="Calculation 3 6 2 2 2 7" xfId="16212"/>
    <cellStyle name="Calculation 3 6 2 2 2 7 2" xfId="34539"/>
    <cellStyle name="Calculation 3 6 2 2 2 7 2 2" xfId="53526"/>
    <cellStyle name="Calculation 3 6 2 2 2 7 3" xfId="41367"/>
    <cellStyle name="Calculation 3 6 2 2 2 7 4" xfId="49540"/>
    <cellStyle name="Calculation 3 6 2 2 2 8" xfId="4859"/>
    <cellStyle name="Calculation 3 6 2 2 2 8 2" xfId="50364"/>
    <cellStyle name="Calculation 3 6 2 2 2 9" xfId="24311"/>
    <cellStyle name="Calculation 3 6 2 2 3" xfId="2713"/>
    <cellStyle name="Calculation 3 6 2 2 3 10" xfId="23913"/>
    <cellStyle name="Calculation 3 6 2 2 3 11" xfId="42686"/>
    <cellStyle name="Calculation 3 6 2 2 3 12" xfId="42274"/>
    <cellStyle name="Calculation 3 6 2 2 3 13" xfId="44032"/>
    <cellStyle name="Calculation 3 6 2 2 3 2" xfId="6528"/>
    <cellStyle name="Calculation 3 6 2 2 3 2 2" xfId="12864"/>
    <cellStyle name="Calculation 3 6 2 2 3 2 2 2" xfId="31191"/>
    <cellStyle name="Calculation 3 6 2 2 3 2 2 3" xfId="29825"/>
    <cellStyle name="Calculation 3 6 2 2 3 2 2 4" xfId="51264"/>
    <cellStyle name="Calculation 3 6 2 2 3 2 3" xfId="25980"/>
    <cellStyle name="Calculation 3 6 2 2 3 2 4" xfId="29748"/>
    <cellStyle name="Calculation 3 6 2 2 3 2 5" xfId="45386"/>
    <cellStyle name="Calculation 3 6 2 2 3 3" xfId="7264"/>
    <cellStyle name="Calculation 3 6 2 2 3 3 2" xfId="13551"/>
    <cellStyle name="Calculation 3 6 2 2 3 3 2 2" xfId="31878"/>
    <cellStyle name="Calculation 3 6 2 2 3 3 2 3" xfId="4313"/>
    <cellStyle name="Calculation 3 6 2 2 3 3 2 4" xfId="51667"/>
    <cellStyle name="Calculation 3 6 2 2 3 3 3" xfId="26716"/>
    <cellStyle name="Calculation 3 6 2 2 3 3 4" xfId="26817"/>
    <cellStyle name="Calculation 3 6 2 2 3 3 5" xfId="46122"/>
    <cellStyle name="Calculation 3 6 2 2 3 4" xfId="9190"/>
    <cellStyle name="Calculation 3 6 2 2 3 4 2" xfId="28236"/>
    <cellStyle name="Calculation 3 6 2 2 3 4 2 2" xfId="52567"/>
    <cellStyle name="Calculation 3 6 2 2 3 4 3" xfId="36260"/>
    <cellStyle name="Calculation 3 6 2 2 3 4 4" xfId="47787"/>
    <cellStyle name="Calculation 3 6 2 2 3 5" xfId="15214"/>
    <cellStyle name="Calculation 3 6 2 2 3 5 2" xfId="33541"/>
    <cellStyle name="Calculation 3 6 2 2 3 5 2 2" xfId="52978"/>
    <cellStyle name="Calculation 3 6 2 2 3 5 3" xfId="40369"/>
    <cellStyle name="Calculation 3 6 2 2 3 5 4" xfId="48542"/>
    <cellStyle name="Calculation 3 6 2 2 3 6" xfId="15908"/>
    <cellStyle name="Calculation 3 6 2 2 3 6 2" xfId="34235"/>
    <cellStyle name="Calculation 3 6 2 2 3 6 2 2" xfId="53358"/>
    <cellStyle name="Calculation 3 6 2 2 3 6 3" xfId="41063"/>
    <cellStyle name="Calculation 3 6 2 2 3 6 4" xfId="49236"/>
    <cellStyle name="Calculation 3 6 2 2 3 7" xfId="16526"/>
    <cellStyle name="Calculation 3 6 2 2 3 7 2" xfId="34853"/>
    <cellStyle name="Calculation 3 6 2 2 3 7 2 2" xfId="53691"/>
    <cellStyle name="Calculation 3 6 2 2 3 7 3" xfId="41681"/>
    <cellStyle name="Calculation 3 6 2 2 3 7 4" xfId="49854"/>
    <cellStyle name="Calculation 3 6 2 2 3 8" xfId="5173"/>
    <cellStyle name="Calculation 3 6 2 2 3 8 2" xfId="50529"/>
    <cellStyle name="Calculation 3 6 2 2 3 9" xfId="24625"/>
    <cellStyle name="Calculation 3 6 2 2 4" xfId="5938"/>
    <cellStyle name="Calculation 3 6 2 2 4 2" xfId="12336"/>
    <cellStyle name="Calculation 3 6 2 2 4 2 2" xfId="30663"/>
    <cellStyle name="Calculation 3 6 2 2 4 2 3" xfId="28306"/>
    <cellStyle name="Calculation 3 6 2 2 4 2 4" xfId="50951"/>
    <cellStyle name="Calculation 3 6 2 2 4 3" xfId="25390"/>
    <cellStyle name="Calculation 3 6 2 2 4 4" xfId="37793"/>
    <cellStyle name="Calculation 3 6 2 2 4 5" xfId="44797"/>
    <cellStyle name="Calculation 3 6 2 2 5" xfId="6661"/>
    <cellStyle name="Calculation 3 6 2 2 5 2" xfId="12975"/>
    <cellStyle name="Calculation 3 6 2 2 5 2 2" xfId="31302"/>
    <cellStyle name="Calculation 3 6 2 2 5 2 3" xfId="35653"/>
    <cellStyle name="Calculation 3 6 2 2 5 2 4" xfId="51338"/>
    <cellStyle name="Calculation 3 6 2 2 5 3" xfId="26113"/>
    <cellStyle name="Calculation 3 6 2 2 5 4" xfId="23624"/>
    <cellStyle name="Calculation 3 6 2 2 5 5" xfId="45519"/>
    <cellStyle name="Calculation 3 6 2 2 6" xfId="8471"/>
    <cellStyle name="Calculation 3 6 2 2 6 2" xfId="27585"/>
    <cellStyle name="Calculation 3 6 2 2 6 2 2" xfId="52230"/>
    <cellStyle name="Calculation 3 6 2 2 6 3" xfId="36956"/>
    <cellStyle name="Calculation 3 6 2 2 6 4" xfId="47155"/>
    <cellStyle name="Calculation 3 6 2 2 7" xfId="14602"/>
    <cellStyle name="Calculation 3 6 2 2 7 2" xfId="32929"/>
    <cellStyle name="Calculation 3 6 2 2 7 2 2" xfId="52650"/>
    <cellStyle name="Calculation 3 6 2 2 7 3" xfId="39757"/>
    <cellStyle name="Calculation 3 6 2 2 7 4" xfId="47930"/>
    <cellStyle name="Calculation 3 6 2 2 8" xfId="15330"/>
    <cellStyle name="Calculation 3 6 2 2 8 2" xfId="33657"/>
    <cellStyle name="Calculation 3 6 2 2 8 2 2" xfId="53047"/>
    <cellStyle name="Calculation 3 6 2 2 8 3" xfId="40485"/>
    <cellStyle name="Calculation 3 6 2 2 8 4" xfId="48658"/>
    <cellStyle name="Calculation 3 6 2 2 9" xfId="15989"/>
    <cellStyle name="Calculation 3 6 2 2 9 2" xfId="34316"/>
    <cellStyle name="Calculation 3 6 2 2 9 2 2" xfId="53403"/>
    <cellStyle name="Calculation 3 6 2 2 9 3" xfId="41144"/>
    <cellStyle name="Calculation 3 6 2 2 9 4" xfId="49317"/>
    <cellStyle name="Calculation 3 6 2 3" xfId="982"/>
    <cellStyle name="Calculation 3 6 2 3 10" xfId="23789"/>
    <cellStyle name="Calculation 3 6 2 3 11" xfId="42739"/>
    <cellStyle name="Calculation 3 6 2 3 12" xfId="42675"/>
    <cellStyle name="Calculation 3 6 2 3 13" xfId="43363"/>
    <cellStyle name="Calculation 3 6 2 3 2" xfId="6267"/>
    <cellStyle name="Calculation 3 6 2 3 2 2" xfId="12633"/>
    <cellStyle name="Calculation 3 6 2 3 2 2 2" xfId="30960"/>
    <cellStyle name="Calculation 3 6 2 3 2 2 3" xfId="28554"/>
    <cellStyle name="Calculation 3 6 2 3 2 2 4" xfId="51117"/>
    <cellStyle name="Calculation 3 6 2 3 2 3" xfId="25719"/>
    <cellStyle name="Calculation 3 6 2 3 2 4" xfId="37117"/>
    <cellStyle name="Calculation 3 6 2 3 2 5" xfId="45126"/>
    <cellStyle name="Calculation 3 6 2 3 3" xfId="6500"/>
    <cellStyle name="Calculation 3 6 2 3 3 2" xfId="12838"/>
    <cellStyle name="Calculation 3 6 2 3 3 2 2" xfId="31165"/>
    <cellStyle name="Calculation 3 6 2 3 3 2 3" xfId="28326"/>
    <cellStyle name="Calculation 3 6 2 3 3 2 4" xfId="51248"/>
    <cellStyle name="Calculation 3 6 2 3 3 3" xfId="25952"/>
    <cellStyle name="Calculation 3 6 2 3 3 4" xfId="23554"/>
    <cellStyle name="Calculation 3 6 2 3 3 5" xfId="45359"/>
    <cellStyle name="Calculation 3 6 2 3 4" xfId="7610"/>
    <cellStyle name="Calculation 3 6 2 3 4 2" xfId="26993"/>
    <cellStyle name="Calculation 3 6 2 3 4 2 2" xfId="51875"/>
    <cellStyle name="Calculation 3 6 2 3 4 3" xfId="29444"/>
    <cellStyle name="Calculation 3 6 2 3 4 4" xfId="46490"/>
    <cellStyle name="Calculation 3 6 2 3 5" xfId="14015"/>
    <cellStyle name="Calculation 3 6 2 3 5 2" xfId="32342"/>
    <cellStyle name="Calculation 3 6 2 3 5 2 2" xfId="52006"/>
    <cellStyle name="Calculation 3 6 2 3 5 3" xfId="35441"/>
    <cellStyle name="Calculation 3 6 2 3 5 4" xfId="46746"/>
    <cellStyle name="Calculation 3 6 2 3 6" xfId="14157"/>
    <cellStyle name="Calculation 3 6 2 3 6 2" xfId="32484"/>
    <cellStyle name="Calculation 3 6 2 3 6 2 2" xfId="52085"/>
    <cellStyle name="Calculation 3 6 2 3 6 3" xfId="38227"/>
    <cellStyle name="Calculation 3 6 2 3 6 4" xfId="46888"/>
    <cellStyle name="Calculation 3 6 2 3 7" xfId="14161"/>
    <cellStyle name="Calculation 3 6 2 3 7 2" xfId="32488"/>
    <cellStyle name="Calculation 3 6 2 3 7 2 2" xfId="52087"/>
    <cellStyle name="Calculation 3 6 2 3 7 3" xfId="38617"/>
    <cellStyle name="Calculation 3 6 2 3 7 4" xfId="46892"/>
    <cellStyle name="Calculation 3 6 2 3 8" xfId="3647"/>
    <cellStyle name="Calculation 3 6 2 3 8 2" xfId="50178"/>
    <cellStyle name="Calculation 3 6 2 3 9" xfId="3869"/>
    <cellStyle name="Calculation 3 6 2 4" xfId="2401"/>
    <cellStyle name="Calculation 3 6 2 4 10" xfId="37510"/>
    <cellStyle name="Calculation 3 6 2 4 11" xfId="41815"/>
    <cellStyle name="Calculation 3 6 2 4 12" xfId="39133"/>
    <cellStyle name="Calculation 3 6 2 4 13" xfId="43720"/>
    <cellStyle name="Calculation 3 6 2 4 2" xfId="5384"/>
    <cellStyle name="Calculation 3 6 2 4 2 2" xfId="11822"/>
    <cellStyle name="Calculation 3 6 2 4 2 2 2" xfId="30149"/>
    <cellStyle name="Calculation 3 6 2 4 2 2 3" xfId="38268"/>
    <cellStyle name="Calculation 3 6 2 4 2 2 4" xfId="50652"/>
    <cellStyle name="Calculation 3 6 2 4 2 3" xfId="24836"/>
    <cellStyle name="Calculation 3 6 2 4 2 4" xfId="38663"/>
    <cellStyle name="Calculation 3 6 2 4 2 5" xfId="44243"/>
    <cellStyle name="Calculation 3 6 2 4 3" xfId="6952"/>
    <cellStyle name="Calculation 3 6 2 4 3 2" xfId="13239"/>
    <cellStyle name="Calculation 3 6 2 4 3 2 2" xfId="31566"/>
    <cellStyle name="Calculation 3 6 2 4 3 2 3" xfId="4317"/>
    <cellStyle name="Calculation 3 6 2 4 3 2 4" xfId="51504"/>
    <cellStyle name="Calculation 3 6 2 4 3 3" xfId="26404"/>
    <cellStyle name="Calculation 3 6 2 4 3 4" xfId="38429"/>
    <cellStyle name="Calculation 3 6 2 4 3 5" xfId="45810"/>
    <cellStyle name="Calculation 3 6 2 4 4" xfId="8878"/>
    <cellStyle name="Calculation 3 6 2 4 4 2" xfId="27924"/>
    <cellStyle name="Calculation 3 6 2 4 4 2 2" xfId="52404"/>
    <cellStyle name="Calculation 3 6 2 4 4 3" xfId="37563"/>
    <cellStyle name="Calculation 3 6 2 4 4 4" xfId="47475"/>
    <cellStyle name="Calculation 3 6 2 4 5" xfId="14902"/>
    <cellStyle name="Calculation 3 6 2 4 5 2" xfId="33229"/>
    <cellStyle name="Calculation 3 6 2 4 5 2 2" xfId="52815"/>
    <cellStyle name="Calculation 3 6 2 4 5 3" xfId="40057"/>
    <cellStyle name="Calculation 3 6 2 4 5 4" xfId="48230"/>
    <cellStyle name="Calculation 3 6 2 4 6" xfId="15596"/>
    <cellStyle name="Calculation 3 6 2 4 6 2" xfId="33923"/>
    <cellStyle name="Calculation 3 6 2 4 6 2 2" xfId="53195"/>
    <cellStyle name="Calculation 3 6 2 4 6 3" xfId="40751"/>
    <cellStyle name="Calculation 3 6 2 4 6 4" xfId="48924"/>
    <cellStyle name="Calculation 3 6 2 4 7" xfId="16214"/>
    <cellStyle name="Calculation 3 6 2 4 7 2" xfId="34541"/>
    <cellStyle name="Calculation 3 6 2 4 7 2 2" xfId="53528"/>
    <cellStyle name="Calculation 3 6 2 4 7 3" xfId="41369"/>
    <cellStyle name="Calculation 3 6 2 4 7 4" xfId="49542"/>
    <cellStyle name="Calculation 3 6 2 4 8" xfId="4861"/>
    <cellStyle name="Calculation 3 6 2 4 8 2" xfId="50366"/>
    <cellStyle name="Calculation 3 6 2 4 9" xfId="24313"/>
    <cellStyle name="Calculation 3 6 2 5" xfId="6003"/>
    <cellStyle name="Calculation 3 6 2 5 2" xfId="12393"/>
    <cellStyle name="Calculation 3 6 2 5 2 2" xfId="30720"/>
    <cellStyle name="Calculation 3 6 2 5 2 3" xfId="27286"/>
    <cellStyle name="Calculation 3 6 2 5 2 4" xfId="50988"/>
    <cellStyle name="Calculation 3 6 2 5 3" xfId="25455"/>
    <cellStyle name="Calculation 3 6 2 5 4" xfId="28532"/>
    <cellStyle name="Calculation 3 6 2 5 5" xfId="44862"/>
    <cellStyle name="Calculation 3 6 2 6" xfId="6366"/>
    <cellStyle name="Calculation 3 6 2 6 2" xfId="12724"/>
    <cellStyle name="Calculation 3 6 2 6 2 2" xfId="31051"/>
    <cellStyle name="Calculation 3 6 2 6 2 3" xfId="26849"/>
    <cellStyle name="Calculation 3 6 2 6 2 4" xfId="51168"/>
    <cellStyle name="Calculation 3 6 2 6 3" xfId="25818"/>
    <cellStyle name="Calculation 3 6 2 6 4" xfId="39051"/>
    <cellStyle name="Calculation 3 6 2 6 5" xfId="45225"/>
    <cellStyle name="Calculation 3 6 2 7" xfId="6736"/>
    <cellStyle name="Calculation 3 6 2 7 2" xfId="13027"/>
    <cellStyle name="Calculation 3 6 2 7 2 2" xfId="31354"/>
    <cellStyle name="Calculation 3 6 2 7 2 3" xfId="36914"/>
    <cellStyle name="Calculation 3 6 2 7 2 4" xfId="51385"/>
    <cellStyle name="Calculation 3 6 2 7 3" xfId="26188"/>
    <cellStyle name="Calculation 3 6 2 7 4" xfId="24094"/>
    <cellStyle name="Calculation 3 6 2 7 5" xfId="45594"/>
    <cellStyle name="Calculation 3 6 2 8" xfId="6563"/>
    <cellStyle name="Calculation 3 6 2 8 2" xfId="26015"/>
    <cellStyle name="Calculation 3 6 2 8 2 2" xfId="51290"/>
    <cellStyle name="Calculation 3 6 2 8 3" xfId="35086"/>
    <cellStyle name="Calculation 3 6 2 8 4" xfId="45421"/>
    <cellStyle name="Calculation 3 6 2 9" xfId="13917"/>
    <cellStyle name="Calculation 3 6 2 9 2" xfId="32244"/>
    <cellStyle name="Calculation 3 6 2 9 2 2" xfId="51947"/>
    <cellStyle name="Calculation 3 6 2 9 3" xfId="37200"/>
    <cellStyle name="Calculation 3 6 2 9 4" xfId="46648"/>
    <cellStyle name="Calculation 3 6 20" xfId="42817"/>
    <cellStyle name="Calculation 3 6 3" xfId="1381"/>
    <cellStyle name="Calculation 3 6 3 10" xfId="14563"/>
    <cellStyle name="Calculation 3 6 3 10 2" xfId="32890"/>
    <cellStyle name="Calculation 3 6 3 10 2 2" xfId="52632"/>
    <cellStyle name="Calculation 3 6 3 10 3" xfId="39718"/>
    <cellStyle name="Calculation 3 6 3 10 4" xfId="47891"/>
    <cellStyle name="Calculation 3 6 3 11" xfId="15291"/>
    <cellStyle name="Calculation 3 6 3 11 2" xfId="33618"/>
    <cellStyle name="Calculation 3 6 3 11 2 2" xfId="53029"/>
    <cellStyle name="Calculation 3 6 3 11 3" xfId="40446"/>
    <cellStyle name="Calculation 3 6 3 11 4" xfId="48619"/>
    <cellStyle name="Calculation 3 6 3 12" xfId="3978"/>
    <cellStyle name="Calculation 3 6 3 12 2" xfId="49976"/>
    <cellStyle name="Calculation 3 6 3 13" xfId="23528"/>
    <cellStyle name="Calculation 3 6 3 14" xfId="29650"/>
    <cellStyle name="Calculation 3 6 3 15" xfId="42432"/>
    <cellStyle name="Calculation 3 6 3 16" xfId="39226"/>
    <cellStyle name="Calculation 3 6 3 17" xfId="43001"/>
    <cellStyle name="Calculation 3 6 3 2" xfId="2338"/>
    <cellStyle name="Calculation 3 6 3 2 10" xfId="27143"/>
    <cellStyle name="Calculation 3 6 3 2 11" xfId="36504"/>
    <cellStyle name="Calculation 3 6 3 2 12" xfId="41910"/>
    <cellStyle name="Calculation 3 6 3 2 13" xfId="43657"/>
    <cellStyle name="Calculation 3 6 3 2 2" xfId="5747"/>
    <cellStyle name="Calculation 3 6 3 2 2 2" xfId="12160"/>
    <cellStyle name="Calculation 3 6 3 2 2 2 2" xfId="30487"/>
    <cellStyle name="Calculation 3 6 3 2 2 2 3" xfId="36389"/>
    <cellStyle name="Calculation 3 6 3 2 2 2 4" xfId="50853"/>
    <cellStyle name="Calculation 3 6 3 2 2 3" xfId="25199"/>
    <cellStyle name="Calculation 3 6 3 2 2 4" xfId="36492"/>
    <cellStyle name="Calculation 3 6 3 2 2 5" xfId="44606"/>
    <cellStyle name="Calculation 3 6 3 2 3" xfId="6889"/>
    <cellStyle name="Calculation 3 6 3 2 3 2" xfId="13176"/>
    <cellStyle name="Calculation 3 6 3 2 3 2 2" xfId="31503"/>
    <cellStyle name="Calculation 3 6 3 2 3 2 3" xfId="28890"/>
    <cellStyle name="Calculation 3 6 3 2 3 2 4" xfId="51469"/>
    <cellStyle name="Calculation 3 6 3 2 3 3" xfId="26341"/>
    <cellStyle name="Calculation 3 6 3 2 3 4" xfId="37692"/>
    <cellStyle name="Calculation 3 6 3 2 3 5" xfId="45747"/>
    <cellStyle name="Calculation 3 6 3 2 4" xfId="8815"/>
    <cellStyle name="Calculation 3 6 3 2 4 2" xfId="27861"/>
    <cellStyle name="Calculation 3 6 3 2 4 2 2" xfId="52369"/>
    <cellStyle name="Calculation 3 6 3 2 4 3" xfId="38192"/>
    <cellStyle name="Calculation 3 6 3 2 4 4" xfId="47412"/>
    <cellStyle name="Calculation 3 6 3 2 5" xfId="14839"/>
    <cellStyle name="Calculation 3 6 3 2 5 2" xfId="33166"/>
    <cellStyle name="Calculation 3 6 3 2 5 2 2" xfId="52780"/>
    <cellStyle name="Calculation 3 6 3 2 5 3" xfId="39994"/>
    <cellStyle name="Calculation 3 6 3 2 5 4" xfId="48167"/>
    <cellStyle name="Calculation 3 6 3 2 6" xfId="15533"/>
    <cellStyle name="Calculation 3 6 3 2 6 2" xfId="33860"/>
    <cellStyle name="Calculation 3 6 3 2 6 2 2" xfId="53160"/>
    <cellStyle name="Calculation 3 6 3 2 6 3" xfId="40688"/>
    <cellStyle name="Calculation 3 6 3 2 6 4" xfId="48861"/>
    <cellStyle name="Calculation 3 6 3 2 7" xfId="16151"/>
    <cellStyle name="Calculation 3 6 3 2 7 2" xfId="34478"/>
    <cellStyle name="Calculation 3 6 3 2 7 2 2" xfId="53493"/>
    <cellStyle name="Calculation 3 6 3 2 7 3" xfId="41306"/>
    <cellStyle name="Calculation 3 6 3 2 7 4" xfId="49479"/>
    <cellStyle name="Calculation 3 6 3 2 8" xfId="4798"/>
    <cellStyle name="Calculation 3 6 3 2 8 2" xfId="50331"/>
    <cellStyle name="Calculation 3 6 3 2 9" xfId="24250"/>
    <cellStyle name="Calculation 3 6 3 3" xfId="2428"/>
    <cellStyle name="Calculation 3 6 3 3 10" xfId="27221"/>
    <cellStyle name="Calculation 3 6 3 3 11" xfId="36991"/>
    <cellStyle name="Calculation 3 6 3 3 12" xfId="28495"/>
    <cellStyle name="Calculation 3 6 3 3 13" xfId="43747"/>
    <cellStyle name="Calculation 3 6 3 3 2" xfId="5790"/>
    <cellStyle name="Calculation 3 6 3 3 2 2" xfId="12199"/>
    <cellStyle name="Calculation 3 6 3 3 2 2 2" xfId="30526"/>
    <cellStyle name="Calculation 3 6 3 3 2 2 3" xfId="3943"/>
    <cellStyle name="Calculation 3 6 3 3 2 2 4" xfId="50877"/>
    <cellStyle name="Calculation 3 6 3 3 2 3" xfId="25242"/>
    <cellStyle name="Calculation 3 6 3 3 2 4" xfId="28720"/>
    <cellStyle name="Calculation 3 6 3 3 2 5" xfId="44649"/>
    <cellStyle name="Calculation 3 6 3 3 3" xfId="6979"/>
    <cellStyle name="Calculation 3 6 3 3 3 2" xfId="13266"/>
    <cellStyle name="Calculation 3 6 3 3 3 2 2" xfId="31593"/>
    <cellStyle name="Calculation 3 6 3 3 3 2 3" xfId="27309"/>
    <cellStyle name="Calculation 3 6 3 3 3 2 4" xfId="51521"/>
    <cellStyle name="Calculation 3 6 3 3 3 3" xfId="26431"/>
    <cellStyle name="Calculation 3 6 3 3 3 4" xfId="39344"/>
    <cellStyle name="Calculation 3 6 3 3 3 5" xfId="45837"/>
    <cellStyle name="Calculation 3 6 3 3 4" xfId="8905"/>
    <cellStyle name="Calculation 3 6 3 3 4 2" xfId="27951"/>
    <cellStyle name="Calculation 3 6 3 3 4 2 2" xfId="52421"/>
    <cellStyle name="Calculation 3 6 3 3 4 3" xfId="29155"/>
    <cellStyle name="Calculation 3 6 3 3 4 4" xfId="47502"/>
    <cellStyle name="Calculation 3 6 3 3 5" xfId="14929"/>
    <cellStyle name="Calculation 3 6 3 3 5 2" xfId="33256"/>
    <cellStyle name="Calculation 3 6 3 3 5 2 2" xfId="52832"/>
    <cellStyle name="Calculation 3 6 3 3 5 3" xfId="40084"/>
    <cellStyle name="Calculation 3 6 3 3 5 4" xfId="48257"/>
    <cellStyle name="Calculation 3 6 3 3 6" xfId="15623"/>
    <cellStyle name="Calculation 3 6 3 3 6 2" xfId="33950"/>
    <cellStyle name="Calculation 3 6 3 3 6 2 2" xfId="53212"/>
    <cellStyle name="Calculation 3 6 3 3 6 3" xfId="40778"/>
    <cellStyle name="Calculation 3 6 3 3 6 4" xfId="48951"/>
    <cellStyle name="Calculation 3 6 3 3 7" xfId="16241"/>
    <cellStyle name="Calculation 3 6 3 3 7 2" xfId="34568"/>
    <cellStyle name="Calculation 3 6 3 3 7 2 2" xfId="53545"/>
    <cellStyle name="Calculation 3 6 3 3 7 3" xfId="41396"/>
    <cellStyle name="Calculation 3 6 3 3 7 4" xfId="49569"/>
    <cellStyle name="Calculation 3 6 3 3 8" xfId="4888"/>
    <cellStyle name="Calculation 3 6 3 3 8 2" xfId="50383"/>
    <cellStyle name="Calculation 3 6 3 3 9" xfId="24340"/>
    <cellStyle name="Calculation 3 6 3 4" xfId="5501"/>
    <cellStyle name="Calculation 3 6 3 4 2" xfId="11935"/>
    <cellStyle name="Calculation 3 6 3 4 2 2" xfId="30262"/>
    <cellStyle name="Calculation 3 6 3 4 2 3" xfId="23668"/>
    <cellStyle name="Calculation 3 6 3 4 2 4" xfId="50721"/>
    <cellStyle name="Calculation 3 6 3 4 3" xfId="24953"/>
    <cellStyle name="Calculation 3 6 3 4 4" xfId="29499"/>
    <cellStyle name="Calculation 3 6 3 4 5" xfId="44360"/>
    <cellStyle name="Calculation 3 6 3 5" xfId="6433"/>
    <cellStyle name="Calculation 3 6 3 5 2" xfId="12784"/>
    <cellStyle name="Calculation 3 6 3 5 2 2" xfId="31111"/>
    <cellStyle name="Calculation 3 6 3 5 2 3" xfId="26921"/>
    <cellStyle name="Calculation 3 6 3 5 2 4" xfId="51210"/>
    <cellStyle name="Calculation 3 6 3 5 3" xfId="25885"/>
    <cellStyle name="Calculation 3 6 3 5 4" xfId="38649"/>
    <cellStyle name="Calculation 3 6 3 5 5" xfId="45292"/>
    <cellStyle name="Calculation 3 6 3 6" xfId="6284"/>
    <cellStyle name="Calculation 3 6 3 6 2" xfId="12650"/>
    <cellStyle name="Calculation 3 6 3 6 2 2" xfId="30977"/>
    <cellStyle name="Calculation 3 6 3 6 2 3" xfId="37481"/>
    <cellStyle name="Calculation 3 6 3 6 2 4" xfId="51126"/>
    <cellStyle name="Calculation 3 6 3 6 3" xfId="25736"/>
    <cellStyle name="Calculation 3 6 3 6 4" xfId="3738"/>
    <cellStyle name="Calculation 3 6 3 6 5" xfId="45143"/>
    <cellStyle name="Calculation 3 6 3 7" xfId="7306"/>
    <cellStyle name="Calculation 3 6 3 7 2" xfId="26758"/>
    <cellStyle name="Calculation 3 6 3 7 2 2" xfId="51694"/>
    <cellStyle name="Calculation 3 6 3 7 3" xfId="29430"/>
    <cellStyle name="Calculation 3 6 3 7 4" xfId="46164"/>
    <cellStyle name="Calculation 3 6 3 8" xfId="14032"/>
    <cellStyle name="Calculation 3 6 3 8 2" xfId="32359"/>
    <cellStyle name="Calculation 3 6 3 8 2 2" xfId="52012"/>
    <cellStyle name="Calculation 3 6 3 8 3" xfId="37654"/>
    <cellStyle name="Calculation 3 6 3 8 4" xfId="46763"/>
    <cellStyle name="Calculation 3 6 3 9" xfId="14381"/>
    <cellStyle name="Calculation 3 6 3 9 2" xfId="32708"/>
    <cellStyle name="Calculation 3 6 3 9 2 2" xfId="52212"/>
    <cellStyle name="Calculation 3 6 3 9 3" xfId="39536"/>
    <cellStyle name="Calculation 3 6 3 9 4" xfId="47116"/>
    <cellStyle name="Calculation 3 6 4" xfId="1886"/>
    <cellStyle name="Calculation 3 6 4 10" xfId="15262"/>
    <cellStyle name="Calculation 3 6 4 10 2" xfId="33589"/>
    <cellStyle name="Calculation 3 6 4 10 2 2" xfId="53007"/>
    <cellStyle name="Calculation 3 6 4 10 3" xfId="40417"/>
    <cellStyle name="Calculation 3 6 4 10 4" xfId="48590"/>
    <cellStyle name="Calculation 3 6 4 11" xfId="15937"/>
    <cellStyle name="Calculation 3 6 4 11 2" xfId="34264"/>
    <cellStyle name="Calculation 3 6 4 11 2 2" xfId="53374"/>
    <cellStyle name="Calculation 3 6 4 11 3" xfId="41092"/>
    <cellStyle name="Calculation 3 6 4 11 4" xfId="49265"/>
    <cellStyle name="Calculation 3 6 4 12" xfId="4389"/>
    <cellStyle name="Calculation 3 6 4 12 2" xfId="49912"/>
    <cellStyle name="Calculation 3 6 4 13" xfId="23889"/>
    <cellStyle name="Calculation 3 6 4 14" xfId="29789"/>
    <cellStyle name="Calculation 3 6 4 15" xfId="37599"/>
    <cellStyle name="Calculation 3 6 4 16" xfId="35320"/>
    <cellStyle name="Calculation 3 6 4 17" xfId="42884"/>
    <cellStyle name="Calculation 3 6 4 2" xfId="2315"/>
    <cellStyle name="Calculation 3 6 4 2 10" xfId="27708"/>
    <cellStyle name="Calculation 3 6 4 2 11" xfId="35667"/>
    <cellStyle name="Calculation 3 6 4 2 12" xfId="42213"/>
    <cellStyle name="Calculation 3 6 4 2 13" xfId="43634"/>
    <cellStyle name="Calculation 3 6 4 2 2" xfId="5717"/>
    <cellStyle name="Calculation 3 6 4 2 2 2" xfId="12135"/>
    <cellStyle name="Calculation 3 6 4 2 2 2 2" xfId="30462"/>
    <cellStyle name="Calculation 3 6 4 2 2 2 3" xfId="27714"/>
    <cellStyle name="Calculation 3 6 4 2 2 2 4" xfId="50837"/>
    <cellStyle name="Calculation 3 6 4 2 2 3" xfId="25169"/>
    <cellStyle name="Calculation 3 6 4 2 2 4" xfId="4438"/>
    <cellStyle name="Calculation 3 6 4 2 2 5" xfId="44576"/>
    <cellStyle name="Calculation 3 6 4 2 3" xfId="6866"/>
    <cellStyle name="Calculation 3 6 4 2 3 2" xfId="13153"/>
    <cellStyle name="Calculation 3 6 4 2 3 2 2" xfId="31480"/>
    <cellStyle name="Calculation 3 6 4 2 3 2 3" xfId="39011"/>
    <cellStyle name="Calculation 3 6 4 2 3 2 4" xfId="51459"/>
    <cellStyle name="Calculation 3 6 4 2 3 3" xfId="26318"/>
    <cellStyle name="Calculation 3 6 4 2 3 4" xfId="35815"/>
    <cellStyle name="Calculation 3 6 4 2 3 5" xfId="45724"/>
    <cellStyle name="Calculation 3 6 4 2 4" xfId="8792"/>
    <cellStyle name="Calculation 3 6 4 2 4 2" xfId="27838"/>
    <cellStyle name="Calculation 3 6 4 2 4 2 2" xfId="52359"/>
    <cellStyle name="Calculation 3 6 4 2 4 3" xfId="39206"/>
    <cellStyle name="Calculation 3 6 4 2 4 4" xfId="47389"/>
    <cellStyle name="Calculation 3 6 4 2 5" xfId="14816"/>
    <cellStyle name="Calculation 3 6 4 2 5 2" xfId="33143"/>
    <cellStyle name="Calculation 3 6 4 2 5 2 2" xfId="52770"/>
    <cellStyle name="Calculation 3 6 4 2 5 3" xfId="39971"/>
    <cellStyle name="Calculation 3 6 4 2 5 4" xfId="48144"/>
    <cellStyle name="Calculation 3 6 4 2 6" xfId="15510"/>
    <cellStyle name="Calculation 3 6 4 2 6 2" xfId="33837"/>
    <cellStyle name="Calculation 3 6 4 2 6 2 2" xfId="53150"/>
    <cellStyle name="Calculation 3 6 4 2 6 3" xfId="40665"/>
    <cellStyle name="Calculation 3 6 4 2 6 4" xfId="48838"/>
    <cellStyle name="Calculation 3 6 4 2 7" xfId="16128"/>
    <cellStyle name="Calculation 3 6 4 2 7 2" xfId="34455"/>
    <cellStyle name="Calculation 3 6 4 2 7 2 2" xfId="53483"/>
    <cellStyle name="Calculation 3 6 4 2 7 3" xfId="41283"/>
    <cellStyle name="Calculation 3 6 4 2 7 4" xfId="49456"/>
    <cellStyle name="Calculation 3 6 4 2 8" xfId="4775"/>
    <cellStyle name="Calculation 3 6 4 2 8 2" xfId="50321"/>
    <cellStyle name="Calculation 3 6 4 2 9" xfId="24227"/>
    <cellStyle name="Calculation 3 6 4 3" xfId="2661"/>
    <cellStyle name="Calculation 3 6 4 3 10" xfId="29661"/>
    <cellStyle name="Calculation 3 6 4 3 11" xfId="42075"/>
    <cellStyle name="Calculation 3 6 4 3 12" xfId="42308"/>
    <cellStyle name="Calculation 3 6 4 3 13" xfId="43980"/>
    <cellStyle name="Calculation 3 6 4 3 2" xfId="5380"/>
    <cellStyle name="Calculation 3 6 4 3 2 2" xfId="11818"/>
    <cellStyle name="Calculation 3 6 4 3 2 2 2" xfId="30145"/>
    <cellStyle name="Calculation 3 6 4 3 2 2 3" xfId="28625"/>
    <cellStyle name="Calculation 3 6 4 3 2 2 4" xfId="50650"/>
    <cellStyle name="Calculation 3 6 4 3 2 3" xfId="24832"/>
    <cellStyle name="Calculation 3 6 4 3 2 4" xfId="38273"/>
    <cellStyle name="Calculation 3 6 4 3 2 5" xfId="44239"/>
    <cellStyle name="Calculation 3 6 4 3 3" xfId="7212"/>
    <cellStyle name="Calculation 3 6 4 3 3 2" xfId="13499"/>
    <cellStyle name="Calculation 3 6 4 3 3 2 2" xfId="31826"/>
    <cellStyle name="Calculation 3 6 4 3 3 2 3" xfId="37147"/>
    <cellStyle name="Calculation 3 6 4 3 3 2 4" xfId="51638"/>
    <cellStyle name="Calculation 3 6 4 3 3 3" xfId="26664"/>
    <cellStyle name="Calculation 3 6 4 3 3 4" xfId="38598"/>
    <cellStyle name="Calculation 3 6 4 3 3 5" xfId="46070"/>
    <cellStyle name="Calculation 3 6 4 3 4" xfId="9138"/>
    <cellStyle name="Calculation 3 6 4 3 4 2" xfId="28184"/>
    <cellStyle name="Calculation 3 6 4 3 4 2 2" xfId="52538"/>
    <cellStyle name="Calculation 3 6 4 3 4 3" xfId="29353"/>
    <cellStyle name="Calculation 3 6 4 3 4 4" xfId="47735"/>
    <cellStyle name="Calculation 3 6 4 3 5" xfId="15162"/>
    <cellStyle name="Calculation 3 6 4 3 5 2" xfId="33489"/>
    <cellStyle name="Calculation 3 6 4 3 5 2 2" xfId="52949"/>
    <cellStyle name="Calculation 3 6 4 3 5 3" xfId="40317"/>
    <cellStyle name="Calculation 3 6 4 3 5 4" xfId="48490"/>
    <cellStyle name="Calculation 3 6 4 3 6" xfId="15856"/>
    <cellStyle name="Calculation 3 6 4 3 6 2" xfId="34183"/>
    <cellStyle name="Calculation 3 6 4 3 6 2 2" xfId="53329"/>
    <cellStyle name="Calculation 3 6 4 3 6 3" xfId="41011"/>
    <cellStyle name="Calculation 3 6 4 3 6 4" xfId="49184"/>
    <cellStyle name="Calculation 3 6 4 3 7" xfId="16474"/>
    <cellStyle name="Calculation 3 6 4 3 7 2" xfId="34801"/>
    <cellStyle name="Calculation 3 6 4 3 7 2 2" xfId="53662"/>
    <cellStyle name="Calculation 3 6 4 3 7 3" xfId="41629"/>
    <cellStyle name="Calculation 3 6 4 3 7 4" xfId="49802"/>
    <cellStyle name="Calculation 3 6 4 3 8" xfId="5121"/>
    <cellStyle name="Calculation 3 6 4 3 8 2" xfId="50500"/>
    <cellStyle name="Calculation 3 6 4 3 9" xfId="24573"/>
    <cellStyle name="Calculation 3 6 4 4" xfId="5648"/>
    <cellStyle name="Calculation 3 6 4 4 2" xfId="12072"/>
    <cellStyle name="Calculation 3 6 4 4 2 2" xfId="30399"/>
    <cellStyle name="Calculation 3 6 4 4 2 3" xfId="38571"/>
    <cellStyle name="Calculation 3 6 4 4 2 4" xfId="50799"/>
    <cellStyle name="Calculation 3 6 4 4 3" xfId="25100"/>
    <cellStyle name="Calculation 3 6 4 4 4" xfId="29159"/>
    <cellStyle name="Calculation 3 6 4 4 5" xfId="44507"/>
    <cellStyle name="Calculation 3 6 4 5" xfId="6591"/>
    <cellStyle name="Calculation 3 6 4 5 2" xfId="12914"/>
    <cellStyle name="Calculation 3 6 4 5 2 2" xfId="31241"/>
    <cellStyle name="Calculation 3 6 4 5 2 3" xfId="4196"/>
    <cellStyle name="Calculation 3 6 4 5 2 4" xfId="51303"/>
    <cellStyle name="Calculation 3 6 4 5 3" xfId="26043"/>
    <cellStyle name="Calculation 3 6 4 5 4" xfId="37919"/>
    <cellStyle name="Calculation 3 6 4 5 5" xfId="45449"/>
    <cellStyle name="Calculation 3 6 4 6" xfId="5569"/>
    <cellStyle name="Calculation 3 6 4 6 2" xfId="11998"/>
    <cellStyle name="Calculation 3 6 4 6 2 2" xfId="30325"/>
    <cellStyle name="Calculation 3 6 4 6 2 3" xfId="35162"/>
    <cellStyle name="Calculation 3 6 4 6 2 4" xfId="50762"/>
    <cellStyle name="Calculation 3 6 4 6 3" xfId="25021"/>
    <cellStyle name="Calculation 3 6 4 6 4" xfId="3750"/>
    <cellStyle name="Calculation 3 6 4 6 5" xfId="44428"/>
    <cellStyle name="Calculation 3 6 4 7" xfId="5362"/>
    <cellStyle name="Calculation 3 6 4 7 2" xfId="24814"/>
    <cellStyle name="Calculation 3 6 4 7 2 2" xfId="50638"/>
    <cellStyle name="Calculation 3 6 4 7 3" xfId="27461"/>
    <cellStyle name="Calculation 3 6 4 7 4" xfId="44221"/>
    <cellStyle name="Calculation 3 6 4 8" xfId="14340"/>
    <cellStyle name="Calculation 3 6 4 8 2" xfId="32667"/>
    <cellStyle name="Calculation 3 6 4 8 2 2" xfId="52187"/>
    <cellStyle name="Calculation 3 6 4 8 3" xfId="39495"/>
    <cellStyle name="Calculation 3 6 4 8 4" xfId="47075"/>
    <cellStyle name="Calculation 3 6 4 9" xfId="14528"/>
    <cellStyle name="Calculation 3 6 4 9 2" xfId="32855"/>
    <cellStyle name="Calculation 3 6 4 9 2 2" xfId="52608"/>
    <cellStyle name="Calculation 3 6 4 9 3" xfId="39683"/>
    <cellStyle name="Calculation 3 6 4 9 4" xfId="47856"/>
    <cellStyle name="Calculation 3 6 5" xfId="978"/>
    <cellStyle name="Calculation 3 6 5 10" xfId="37058"/>
    <cellStyle name="Calculation 3 6 5 11" xfId="42059"/>
    <cellStyle name="Calculation 3 6 5 12" xfId="36850"/>
    <cellStyle name="Calculation 3 6 5 13" xfId="43359"/>
    <cellStyle name="Calculation 3 6 5 2" xfId="6481"/>
    <cellStyle name="Calculation 3 6 5 2 2" xfId="12821"/>
    <cellStyle name="Calculation 3 6 5 2 2 2" xfId="31148"/>
    <cellStyle name="Calculation 3 6 5 2 2 3" xfId="35220"/>
    <cellStyle name="Calculation 3 6 5 2 2 4" xfId="51239"/>
    <cellStyle name="Calculation 3 6 5 2 3" xfId="25933"/>
    <cellStyle name="Calculation 3 6 5 2 4" xfId="27351"/>
    <cellStyle name="Calculation 3 6 5 2 5" xfId="45340"/>
    <cellStyle name="Calculation 3 6 5 3" xfId="3378"/>
    <cellStyle name="Calculation 3 6 5 3 2" xfId="10414"/>
    <cellStyle name="Calculation 3 6 5 3 2 2" xfId="29125"/>
    <cellStyle name="Calculation 3 6 5 3 2 3" xfId="36344"/>
    <cellStyle name="Calculation 3 6 5 3 2 4" xfId="50121"/>
    <cellStyle name="Calculation 3 6 5 3 3" xfId="3770"/>
    <cellStyle name="Calculation 3 6 5 3 4" xfId="2905"/>
    <cellStyle name="Calculation 3 6 5 3 5" xfId="43261"/>
    <cellStyle name="Calculation 3 6 5 4" xfId="7606"/>
    <cellStyle name="Calculation 3 6 5 4 2" xfId="26989"/>
    <cellStyle name="Calculation 3 6 5 4 2 2" xfId="51872"/>
    <cellStyle name="Calculation 3 6 5 4 3" xfId="38957"/>
    <cellStyle name="Calculation 3 6 5 4 4" xfId="46486"/>
    <cellStyle name="Calculation 3 6 5 5" xfId="13824"/>
    <cellStyle name="Calculation 3 6 5 5 2" xfId="32151"/>
    <cellStyle name="Calculation 3 6 5 5 2 2" xfId="51903"/>
    <cellStyle name="Calculation 3 6 5 5 3" xfId="35090"/>
    <cellStyle name="Calculation 3 6 5 5 4" xfId="46543"/>
    <cellStyle name="Calculation 3 6 5 6" xfId="13782"/>
    <cellStyle name="Calculation 3 6 5 6 2" xfId="32109"/>
    <cellStyle name="Calculation 3 6 5 6 2 2" xfId="51833"/>
    <cellStyle name="Calculation 3 6 5 6 3" xfId="36986"/>
    <cellStyle name="Calculation 3 6 5 6 4" xfId="46422"/>
    <cellStyle name="Calculation 3 6 5 7" xfId="10020"/>
    <cellStyle name="Calculation 3 6 5 7 2" xfId="28805"/>
    <cellStyle name="Calculation 3 6 5 7 2 2" xfId="50004"/>
    <cellStyle name="Calculation 3 6 5 7 3" xfId="36966"/>
    <cellStyle name="Calculation 3 6 5 7 4" xfId="43051"/>
    <cellStyle name="Calculation 3 6 5 8" xfId="3643"/>
    <cellStyle name="Calculation 3 6 5 8 2" xfId="50175"/>
    <cellStyle name="Calculation 3 6 5 9" xfId="2761"/>
    <cellStyle name="Calculation 3 6 6" xfId="2643"/>
    <cellStyle name="Calculation 3 6 6 10" xfId="3826"/>
    <cellStyle name="Calculation 3 6 6 11" xfId="42374"/>
    <cellStyle name="Calculation 3 6 6 12" xfId="41987"/>
    <cellStyle name="Calculation 3 6 6 13" xfId="43962"/>
    <cellStyle name="Calculation 3 6 6 2" xfId="5407"/>
    <cellStyle name="Calculation 3 6 6 2 2" xfId="11843"/>
    <cellStyle name="Calculation 3 6 6 2 2 2" xfId="30170"/>
    <cellStyle name="Calculation 3 6 6 2 2 3" xfId="26910"/>
    <cellStyle name="Calculation 3 6 6 2 2 4" xfId="50668"/>
    <cellStyle name="Calculation 3 6 6 2 3" xfId="24859"/>
    <cellStyle name="Calculation 3 6 6 2 4" xfId="38148"/>
    <cellStyle name="Calculation 3 6 6 2 5" xfId="44266"/>
    <cellStyle name="Calculation 3 6 6 3" xfId="7194"/>
    <cellStyle name="Calculation 3 6 6 3 2" xfId="13481"/>
    <cellStyle name="Calculation 3 6 6 3 2 2" xfId="31808"/>
    <cellStyle name="Calculation 3 6 6 3 2 3" xfId="26896"/>
    <cellStyle name="Calculation 3 6 6 3 2 4" xfId="51630"/>
    <cellStyle name="Calculation 3 6 6 3 3" xfId="26646"/>
    <cellStyle name="Calculation 3 6 6 3 4" xfId="28692"/>
    <cellStyle name="Calculation 3 6 6 3 5" xfId="46052"/>
    <cellStyle name="Calculation 3 6 6 4" xfId="9120"/>
    <cellStyle name="Calculation 3 6 6 4 2" xfId="28166"/>
    <cellStyle name="Calculation 3 6 6 4 2 2" xfId="52530"/>
    <cellStyle name="Calculation 3 6 6 4 3" xfId="29477"/>
    <cellStyle name="Calculation 3 6 6 4 4" xfId="47717"/>
    <cellStyle name="Calculation 3 6 6 5" xfId="15144"/>
    <cellStyle name="Calculation 3 6 6 5 2" xfId="33471"/>
    <cellStyle name="Calculation 3 6 6 5 2 2" xfId="52941"/>
    <cellStyle name="Calculation 3 6 6 5 3" xfId="40299"/>
    <cellStyle name="Calculation 3 6 6 5 4" xfId="48472"/>
    <cellStyle name="Calculation 3 6 6 6" xfId="15838"/>
    <cellStyle name="Calculation 3 6 6 6 2" xfId="34165"/>
    <cellStyle name="Calculation 3 6 6 6 2 2" xfId="53321"/>
    <cellStyle name="Calculation 3 6 6 6 3" xfId="40993"/>
    <cellStyle name="Calculation 3 6 6 6 4" xfId="49166"/>
    <cellStyle name="Calculation 3 6 6 7" xfId="16456"/>
    <cellStyle name="Calculation 3 6 6 7 2" xfId="34783"/>
    <cellStyle name="Calculation 3 6 6 7 2 2" xfId="53654"/>
    <cellStyle name="Calculation 3 6 6 7 3" xfId="41611"/>
    <cellStyle name="Calculation 3 6 6 7 4" xfId="49784"/>
    <cellStyle name="Calculation 3 6 6 8" xfId="5103"/>
    <cellStyle name="Calculation 3 6 6 8 2" xfId="50492"/>
    <cellStyle name="Calculation 3 6 6 9" xfId="24555"/>
    <cellStyle name="Calculation 3 6 7" xfId="3283"/>
    <cellStyle name="Calculation 3 6 7 2" xfId="10324"/>
    <cellStyle name="Calculation 3 6 7 2 2" xfId="29042"/>
    <cellStyle name="Calculation 3 6 7 2 3" xfId="36977"/>
    <cellStyle name="Calculation 3 6 7 2 4" xfId="50076"/>
    <cellStyle name="Calculation 3 6 7 3" xfId="3023"/>
    <cellStyle name="Calculation 3 6 7 4" xfId="2856"/>
    <cellStyle name="Calculation 3 6 7 5" xfId="43184"/>
    <cellStyle name="Calculation 3 6 8" xfId="6448"/>
    <cellStyle name="Calculation 3 6 8 2" xfId="12794"/>
    <cellStyle name="Calculation 3 6 8 2 2" xfId="31121"/>
    <cellStyle name="Calculation 3 6 8 2 3" xfId="35126"/>
    <cellStyle name="Calculation 3 6 8 2 4" xfId="51218"/>
    <cellStyle name="Calculation 3 6 8 3" xfId="25900"/>
    <cellStyle name="Calculation 3 6 8 4" xfId="37873"/>
    <cellStyle name="Calculation 3 6 8 5" xfId="45307"/>
    <cellStyle name="Calculation 3 6 9" xfId="5208"/>
    <cellStyle name="Calculation 3 6 9 2" xfId="11661"/>
    <cellStyle name="Calculation 3 6 9 2 2" xfId="29988"/>
    <cellStyle name="Calculation 3 6 9 2 3" xfId="36059"/>
    <cellStyle name="Calculation 3 6 9 2 4" xfId="50551"/>
    <cellStyle name="Calculation 3 6 9 3" xfId="24660"/>
    <cellStyle name="Calculation 3 6 9 4" xfId="28887"/>
    <cellStyle name="Calculation 3 6 9 5" xfId="44067"/>
    <cellStyle name="Calculation 3 7" xfId="648"/>
    <cellStyle name="Calculation 3 7 10" xfId="6406"/>
    <cellStyle name="Calculation 3 7 10 2" xfId="25858"/>
    <cellStyle name="Calculation 3 7 10 2 2" xfId="51192"/>
    <cellStyle name="Calculation 3 7 10 3" xfId="39323"/>
    <cellStyle name="Calculation 3 7 10 4" xfId="45265"/>
    <cellStyle name="Calculation 3 7 11" xfId="13772"/>
    <cellStyle name="Calculation 3 7 11 2" xfId="32099"/>
    <cellStyle name="Calculation 3 7 11 2 2" xfId="51825"/>
    <cellStyle name="Calculation 3 7 11 3" xfId="37158"/>
    <cellStyle name="Calculation 3 7 11 4" xfId="46412"/>
    <cellStyle name="Calculation 3 7 12" xfId="14385"/>
    <cellStyle name="Calculation 3 7 12 2" xfId="32712"/>
    <cellStyle name="Calculation 3 7 12 2 2" xfId="52215"/>
    <cellStyle name="Calculation 3 7 12 3" xfId="39540"/>
    <cellStyle name="Calculation 3 7 12 4" xfId="47120"/>
    <cellStyle name="Calculation 3 7 13" xfId="14567"/>
    <cellStyle name="Calculation 3 7 13 2" xfId="32894"/>
    <cellStyle name="Calculation 3 7 13 2 2" xfId="52635"/>
    <cellStyle name="Calculation 3 7 13 3" xfId="39722"/>
    <cellStyle name="Calculation 3 7 13 4" xfId="47895"/>
    <cellStyle name="Calculation 3 7 14" xfId="15295"/>
    <cellStyle name="Calculation 3 7 14 2" xfId="33622"/>
    <cellStyle name="Calculation 3 7 14 2 2" xfId="53032"/>
    <cellStyle name="Calculation 3 7 14 3" xfId="40450"/>
    <cellStyle name="Calculation 3 7 14 4" xfId="48623"/>
    <cellStyle name="Calculation 3 7 15" xfId="3098"/>
    <cellStyle name="Calculation 3 7 15 2" xfId="49886"/>
    <cellStyle name="Calculation 3 7 16" xfId="4613"/>
    <cellStyle name="Calculation 3 7 17" xfId="27676"/>
    <cellStyle name="Calculation 3 7 18" xfId="42019"/>
    <cellStyle name="Calculation 3 7 19" xfId="27215"/>
    <cellStyle name="Calculation 3 7 2" xfId="1243"/>
    <cellStyle name="Calculation 3 7 2 10" xfId="13962"/>
    <cellStyle name="Calculation 3 7 2 10 2" xfId="32289"/>
    <cellStyle name="Calculation 3 7 2 10 2 2" xfId="51976"/>
    <cellStyle name="Calculation 3 7 2 10 3" xfId="23749"/>
    <cellStyle name="Calculation 3 7 2 10 4" xfId="46693"/>
    <cellStyle name="Calculation 3 7 2 11" xfId="14448"/>
    <cellStyle name="Calculation 3 7 2 11 2" xfId="32775"/>
    <cellStyle name="Calculation 3 7 2 11 2 2" xfId="52275"/>
    <cellStyle name="Calculation 3 7 2 11 3" xfId="39603"/>
    <cellStyle name="Calculation 3 7 2 11 4" xfId="47239"/>
    <cellStyle name="Calculation 3 7 2 12" xfId="14673"/>
    <cellStyle name="Calculation 3 7 2 12 2" xfId="33000"/>
    <cellStyle name="Calculation 3 7 2 12 2 2" xfId="52689"/>
    <cellStyle name="Calculation 3 7 2 12 3" xfId="39828"/>
    <cellStyle name="Calculation 3 7 2 12 4" xfId="48001"/>
    <cellStyle name="Calculation 3 7 2 13" xfId="3170"/>
    <cellStyle name="Calculation 3 7 2 13 2" xfId="49951"/>
    <cellStyle name="Calculation 3 7 2 14" xfId="4321"/>
    <cellStyle name="Calculation 3 7 2 15" xfId="38042"/>
    <cellStyle name="Calculation 3 7 2 16" xfId="42095"/>
    <cellStyle name="Calculation 3 7 2 17" xfId="42701"/>
    <cellStyle name="Calculation 3 7 2 18" xfId="42953"/>
    <cellStyle name="Calculation 3 7 2 2" xfId="2011"/>
    <cellStyle name="Calculation 3 7 2 2 10" xfId="4498"/>
    <cellStyle name="Calculation 3 7 2 2 10 2" xfId="50251"/>
    <cellStyle name="Calculation 3 7 2 2 11" xfId="23993"/>
    <cellStyle name="Calculation 3 7 2 2 12" xfId="35615"/>
    <cellStyle name="Calculation 3 7 2 2 13" xfId="42041"/>
    <cellStyle name="Calculation 3 7 2 2 14" xfId="42211"/>
    <cellStyle name="Calculation 3 7 2 2 15" xfId="43512"/>
    <cellStyle name="Calculation 3 7 2 2 2" xfId="2635"/>
    <cellStyle name="Calculation 3 7 2 2 2 10" xfId="3952"/>
    <cellStyle name="Calculation 3 7 2 2 2 11" xfId="42420"/>
    <cellStyle name="Calculation 3 7 2 2 2 12" xfId="26815"/>
    <cellStyle name="Calculation 3 7 2 2 2 13" xfId="43954"/>
    <cellStyle name="Calculation 3 7 2 2 2 2" xfId="3245"/>
    <cellStyle name="Calculation 3 7 2 2 2 2 2" xfId="10292"/>
    <cellStyle name="Calculation 3 7 2 2 2 2 2 2" xfId="29010"/>
    <cellStyle name="Calculation 3 7 2 2 2 2 2 3" xfId="34963"/>
    <cellStyle name="Calculation 3 7 2 2 2 2 2 4" xfId="50056"/>
    <cellStyle name="Calculation 3 7 2 2 2 2 3" xfId="2781"/>
    <cellStyle name="Calculation 3 7 2 2 2 2 4" xfId="28772"/>
    <cellStyle name="Calculation 3 7 2 2 2 2 5" xfId="43148"/>
    <cellStyle name="Calculation 3 7 2 2 2 3" xfId="7186"/>
    <cellStyle name="Calculation 3 7 2 2 2 3 2" xfId="13473"/>
    <cellStyle name="Calculation 3 7 2 2 2 3 2 2" xfId="31800"/>
    <cellStyle name="Calculation 3 7 2 2 2 3 2 3" xfId="4124"/>
    <cellStyle name="Calculation 3 7 2 2 2 3 2 4" xfId="51626"/>
    <cellStyle name="Calculation 3 7 2 2 2 3 3" xfId="26638"/>
    <cellStyle name="Calculation 3 7 2 2 2 3 4" xfId="35420"/>
    <cellStyle name="Calculation 3 7 2 2 2 3 5" xfId="46044"/>
    <cellStyle name="Calculation 3 7 2 2 2 4" xfId="9112"/>
    <cellStyle name="Calculation 3 7 2 2 2 4 2" xfId="28158"/>
    <cellStyle name="Calculation 3 7 2 2 2 4 2 2" xfId="52526"/>
    <cellStyle name="Calculation 3 7 2 2 2 4 3" xfId="23658"/>
    <cellStyle name="Calculation 3 7 2 2 2 4 4" xfId="47709"/>
    <cellStyle name="Calculation 3 7 2 2 2 5" xfId="15136"/>
    <cellStyle name="Calculation 3 7 2 2 2 5 2" xfId="33463"/>
    <cellStyle name="Calculation 3 7 2 2 2 5 2 2" xfId="52937"/>
    <cellStyle name="Calculation 3 7 2 2 2 5 3" xfId="40291"/>
    <cellStyle name="Calculation 3 7 2 2 2 5 4" xfId="48464"/>
    <cellStyle name="Calculation 3 7 2 2 2 6" xfId="15830"/>
    <cellStyle name="Calculation 3 7 2 2 2 6 2" xfId="34157"/>
    <cellStyle name="Calculation 3 7 2 2 2 6 2 2" xfId="53317"/>
    <cellStyle name="Calculation 3 7 2 2 2 6 3" xfId="40985"/>
    <cellStyle name="Calculation 3 7 2 2 2 6 4" xfId="49158"/>
    <cellStyle name="Calculation 3 7 2 2 2 7" xfId="16448"/>
    <cellStyle name="Calculation 3 7 2 2 2 7 2" xfId="34775"/>
    <cellStyle name="Calculation 3 7 2 2 2 7 2 2" xfId="53650"/>
    <cellStyle name="Calculation 3 7 2 2 2 7 3" xfId="41603"/>
    <cellStyle name="Calculation 3 7 2 2 2 7 4" xfId="49776"/>
    <cellStyle name="Calculation 3 7 2 2 2 8" xfId="5095"/>
    <cellStyle name="Calculation 3 7 2 2 2 8 2" xfId="50488"/>
    <cellStyle name="Calculation 3 7 2 2 2 9" xfId="24547"/>
    <cellStyle name="Calculation 3 7 2 2 3" xfId="2730"/>
    <cellStyle name="Calculation 3 7 2 2 3 10" xfId="38237"/>
    <cellStyle name="Calculation 3 7 2 2 3 11" xfId="42303"/>
    <cellStyle name="Calculation 3 7 2 2 3 12" xfId="42442"/>
    <cellStyle name="Calculation 3 7 2 2 3 13" xfId="44049"/>
    <cellStyle name="Calculation 3 7 2 2 3 2" xfId="6545"/>
    <cellStyle name="Calculation 3 7 2 2 3 2 2" xfId="12881"/>
    <cellStyle name="Calculation 3 7 2 2 3 2 2 2" xfId="31208"/>
    <cellStyle name="Calculation 3 7 2 2 3 2 2 3" xfId="35197"/>
    <cellStyle name="Calculation 3 7 2 2 3 2 2 4" xfId="51274"/>
    <cellStyle name="Calculation 3 7 2 2 3 2 3" xfId="25997"/>
    <cellStyle name="Calculation 3 7 2 2 3 2 4" xfId="35180"/>
    <cellStyle name="Calculation 3 7 2 2 3 2 5" xfId="45403"/>
    <cellStyle name="Calculation 3 7 2 2 3 3" xfId="7281"/>
    <cellStyle name="Calculation 3 7 2 2 3 3 2" xfId="13568"/>
    <cellStyle name="Calculation 3 7 2 2 3 3 2 2" xfId="31895"/>
    <cellStyle name="Calculation 3 7 2 2 3 3 2 3" xfId="38326"/>
    <cellStyle name="Calculation 3 7 2 2 3 3 2 4" xfId="51677"/>
    <cellStyle name="Calculation 3 7 2 2 3 3 3" xfId="26733"/>
    <cellStyle name="Calculation 3 7 2 2 3 3 4" xfId="28387"/>
    <cellStyle name="Calculation 3 7 2 2 3 3 5" xfId="46139"/>
    <cellStyle name="Calculation 3 7 2 2 3 4" xfId="9207"/>
    <cellStyle name="Calculation 3 7 2 2 3 4 2" xfId="28253"/>
    <cellStyle name="Calculation 3 7 2 2 3 4 2 2" xfId="52577"/>
    <cellStyle name="Calculation 3 7 2 2 3 4 3" xfId="29574"/>
    <cellStyle name="Calculation 3 7 2 2 3 4 4" xfId="47804"/>
    <cellStyle name="Calculation 3 7 2 2 3 5" xfId="15231"/>
    <cellStyle name="Calculation 3 7 2 2 3 5 2" xfId="33558"/>
    <cellStyle name="Calculation 3 7 2 2 3 5 2 2" xfId="52988"/>
    <cellStyle name="Calculation 3 7 2 2 3 5 3" xfId="40386"/>
    <cellStyle name="Calculation 3 7 2 2 3 5 4" xfId="48559"/>
    <cellStyle name="Calculation 3 7 2 2 3 6" xfId="15925"/>
    <cellStyle name="Calculation 3 7 2 2 3 6 2" xfId="34252"/>
    <cellStyle name="Calculation 3 7 2 2 3 6 2 2" xfId="53368"/>
    <cellStyle name="Calculation 3 7 2 2 3 6 3" xfId="41080"/>
    <cellStyle name="Calculation 3 7 2 2 3 6 4" xfId="49253"/>
    <cellStyle name="Calculation 3 7 2 2 3 7" xfId="16543"/>
    <cellStyle name="Calculation 3 7 2 2 3 7 2" xfId="34870"/>
    <cellStyle name="Calculation 3 7 2 2 3 7 2 2" xfId="53701"/>
    <cellStyle name="Calculation 3 7 2 2 3 7 3" xfId="41698"/>
    <cellStyle name="Calculation 3 7 2 2 3 7 4" xfId="49871"/>
    <cellStyle name="Calculation 3 7 2 2 3 8" xfId="5190"/>
    <cellStyle name="Calculation 3 7 2 2 3 8 2" xfId="50539"/>
    <cellStyle name="Calculation 3 7 2 2 3 9" xfId="24642"/>
    <cellStyle name="Calculation 3 7 2 2 4" xfId="5390"/>
    <cellStyle name="Calculation 3 7 2 2 4 2" xfId="11827"/>
    <cellStyle name="Calculation 3 7 2 2 4 2 2" xfId="30154"/>
    <cellStyle name="Calculation 3 7 2 2 4 2 3" xfId="29957"/>
    <cellStyle name="Calculation 3 7 2 2 4 2 4" xfId="50657"/>
    <cellStyle name="Calculation 3 7 2 2 4 3" xfId="24842"/>
    <cellStyle name="Calculation 3 7 2 2 4 4" xfId="24097"/>
    <cellStyle name="Calculation 3 7 2 2 4 5" xfId="44249"/>
    <cellStyle name="Calculation 3 7 2 2 5" xfId="6678"/>
    <cellStyle name="Calculation 3 7 2 2 5 2" xfId="12992"/>
    <cellStyle name="Calculation 3 7 2 2 5 2 2" xfId="31319"/>
    <cellStyle name="Calculation 3 7 2 2 5 2 3" xfId="38682"/>
    <cellStyle name="Calculation 3 7 2 2 5 2 4" xfId="51348"/>
    <cellStyle name="Calculation 3 7 2 2 5 3" xfId="26130"/>
    <cellStyle name="Calculation 3 7 2 2 5 4" xfId="24005"/>
    <cellStyle name="Calculation 3 7 2 2 5 5" xfId="45536"/>
    <cellStyle name="Calculation 3 7 2 2 6" xfId="8488"/>
    <cellStyle name="Calculation 3 7 2 2 6 2" xfId="27602"/>
    <cellStyle name="Calculation 3 7 2 2 6 2 2" xfId="52240"/>
    <cellStyle name="Calculation 3 7 2 2 6 3" xfId="37217"/>
    <cellStyle name="Calculation 3 7 2 2 6 4" xfId="47172"/>
    <cellStyle name="Calculation 3 7 2 2 7" xfId="14619"/>
    <cellStyle name="Calculation 3 7 2 2 7 2" xfId="32946"/>
    <cellStyle name="Calculation 3 7 2 2 7 2 2" xfId="52660"/>
    <cellStyle name="Calculation 3 7 2 2 7 3" xfId="39774"/>
    <cellStyle name="Calculation 3 7 2 2 7 4" xfId="47947"/>
    <cellStyle name="Calculation 3 7 2 2 8" xfId="15347"/>
    <cellStyle name="Calculation 3 7 2 2 8 2" xfId="33674"/>
    <cellStyle name="Calculation 3 7 2 2 8 2 2" xfId="53057"/>
    <cellStyle name="Calculation 3 7 2 2 8 3" xfId="40502"/>
    <cellStyle name="Calculation 3 7 2 2 8 4" xfId="48675"/>
    <cellStyle name="Calculation 3 7 2 2 9" xfId="16006"/>
    <cellStyle name="Calculation 3 7 2 2 9 2" xfId="34333"/>
    <cellStyle name="Calculation 3 7 2 2 9 2 2" xfId="53413"/>
    <cellStyle name="Calculation 3 7 2 2 9 3" xfId="41161"/>
    <cellStyle name="Calculation 3 7 2 2 9 4" xfId="49334"/>
    <cellStyle name="Calculation 3 7 2 3" xfId="2340"/>
    <cellStyle name="Calculation 3 7 2 3 10" xfId="36384"/>
    <cellStyle name="Calculation 3 7 2 3 11" xfId="42372"/>
    <cellStyle name="Calculation 3 7 2 3 12" xfId="42306"/>
    <cellStyle name="Calculation 3 7 2 3 13" xfId="43659"/>
    <cellStyle name="Calculation 3 7 2 3 2" xfId="5584"/>
    <cellStyle name="Calculation 3 7 2 3 2 2" xfId="12013"/>
    <cellStyle name="Calculation 3 7 2 3 2 2 2" xfId="30340"/>
    <cellStyle name="Calculation 3 7 2 3 2 2 3" xfId="37482"/>
    <cellStyle name="Calculation 3 7 2 3 2 2 4" xfId="50771"/>
    <cellStyle name="Calculation 3 7 2 3 2 3" xfId="25036"/>
    <cellStyle name="Calculation 3 7 2 3 2 4" xfId="35465"/>
    <cellStyle name="Calculation 3 7 2 3 2 5" xfId="44443"/>
    <cellStyle name="Calculation 3 7 2 3 3" xfId="6891"/>
    <cellStyle name="Calculation 3 7 2 3 3 2" xfId="13178"/>
    <cellStyle name="Calculation 3 7 2 3 3 2 2" xfId="31505"/>
    <cellStyle name="Calculation 3 7 2 3 3 2 3" xfId="35832"/>
    <cellStyle name="Calculation 3 7 2 3 3 2 4" xfId="51470"/>
    <cellStyle name="Calculation 3 7 2 3 3 3" xfId="26343"/>
    <cellStyle name="Calculation 3 7 2 3 3 4" xfId="39086"/>
    <cellStyle name="Calculation 3 7 2 3 3 5" xfId="45749"/>
    <cellStyle name="Calculation 3 7 2 3 4" xfId="8817"/>
    <cellStyle name="Calculation 3 7 2 3 4 2" xfId="27863"/>
    <cellStyle name="Calculation 3 7 2 3 4 2 2" xfId="52370"/>
    <cellStyle name="Calculation 3 7 2 3 4 3" xfId="27188"/>
    <cellStyle name="Calculation 3 7 2 3 4 4" xfId="47414"/>
    <cellStyle name="Calculation 3 7 2 3 5" xfId="14841"/>
    <cellStyle name="Calculation 3 7 2 3 5 2" xfId="33168"/>
    <cellStyle name="Calculation 3 7 2 3 5 2 2" xfId="52781"/>
    <cellStyle name="Calculation 3 7 2 3 5 3" xfId="39996"/>
    <cellStyle name="Calculation 3 7 2 3 5 4" xfId="48169"/>
    <cellStyle name="Calculation 3 7 2 3 6" xfId="15535"/>
    <cellStyle name="Calculation 3 7 2 3 6 2" xfId="33862"/>
    <cellStyle name="Calculation 3 7 2 3 6 2 2" xfId="53161"/>
    <cellStyle name="Calculation 3 7 2 3 6 3" xfId="40690"/>
    <cellStyle name="Calculation 3 7 2 3 6 4" xfId="48863"/>
    <cellStyle name="Calculation 3 7 2 3 7" xfId="16153"/>
    <cellStyle name="Calculation 3 7 2 3 7 2" xfId="34480"/>
    <cellStyle name="Calculation 3 7 2 3 7 2 2" xfId="53494"/>
    <cellStyle name="Calculation 3 7 2 3 7 3" xfId="41308"/>
    <cellStyle name="Calculation 3 7 2 3 7 4" xfId="49481"/>
    <cellStyle name="Calculation 3 7 2 3 8" xfId="4800"/>
    <cellStyle name="Calculation 3 7 2 3 8 2" xfId="50332"/>
    <cellStyle name="Calculation 3 7 2 3 9" xfId="24252"/>
    <cellStyle name="Calculation 3 7 2 4" xfId="2472"/>
    <cellStyle name="Calculation 3 7 2 4 10" xfId="35286"/>
    <cellStyle name="Calculation 3 7 2 4 11" xfId="42178"/>
    <cellStyle name="Calculation 3 7 2 4 12" xfId="35717"/>
    <cellStyle name="Calculation 3 7 2 4 13" xfId="43791"/>
    <cellStyle name="Calculation 3 7 2 4 2" xfId="5434"/>
    <cellStyle name="Calculation 3 7 2 4 2 2" xfId="11870"/>
    <cellStyle name="Calculation 3 7 2 4 2 2 2" xfId="30197"/>
    <cellStyle name="Calculation 3 7 2 4 2 2 3" xfId="35329"/>
    <cellStyle name="Calculation 3 7 2 4 2 2 4" xfId="50688"/>
    <cellStyle name="Calculation 3 7 2 4 2 3" xfId="24886"/>
    <cellStyle name="Calculation 3 7 2 4 2 4" xfId="36098"/>
    <cellStyle name="Calculation 3 7 2 4 2 5" xfId="44293"/>
    <cellStyle name="Calculation 3 7 2 4 3" xfId="7023"/>
    <cellStyle name="Calculation 3 7 2 4 3 2" xfId="13310"/>
    <cellStyle name="Calculation 3 7 2 4 3 2 2" xfId="31637"/>
    <cellStyle name="Calculation 3 7 2 4 3 2 3" xfId="29275"/>
    <cellStyle name="Calculation 3 7 2 4 3 2 4" xfId="51544"/>
    <cellStyle name="Calculation 3 7 2 4 3 3" xfId="26475"/>
    <cellStyle name="Calculation 3 7 2 4 3 4" xfId="23728"/>
    <cellStyle name="Calculation 3 7 2 4 3 5" xfId="45881"/>
    <cellStyle name="Calculation 3 7 2 4 4" xfId="8949"/>
    <cellStyle name="Calculation 3 7 2 4 4 2" xfId="27995"/>
    <cellStyle name="Calculation 3 7 2 4 4 2 2" xfId="52444"/>
    <cellStyle name="Calculation 3 7 2 4 4 3" xfId="35630"/>
    <cellStyle name="Calculation 3 7 2 4 4 4" xfId="47546"/>
    <cellStyle name="Calculation 3 7 2 4 5" xfId="14973"/>
    <cellStyle name="Calculation 3 7 2 4 5 2" xfId="33300"/>
    <cellStyle name="Calculation 3 7 2 4 5 2 2" xfId="52855"/>
    <cellStyle name="Calculation 3 7 2 4 5 3" xfId="40128"/>
    <cellStyle name="Calculation 3 7 2 4 5 4" xfId="48301"/>
    <cellStyle name="Calculation 3 7 2 4 6" xfId="15667"/>
    <cellStyle name="Calculation 3 7 2 4 6 2" xfId="33994"/>
    <cellStyle name="Calculation 3 7 2 4 6 2 2" xfId="53235"/>
    <cellStyle name="Calculation 3 7 2 4 6 3" xfId="40822"/>
    <cellStyle name="Calculation 3 7 2 4 6 4" xfId="48995"/>
    <cellStyle name="Calculation 3 7 2 4 7" xfId="16285"/>
    <cellStyle name="Calculation 3 7 2 4 7 2" xfId="34612"/>
    <cellStyle name="Calculation 3 7 2 4 7 2 2" xfId="53568"/>
    <cellStyle name="Calculation 3 7 2 4 7 3" xfId="41440"/>
    <cellStyle name="Calculation 3 7 2 4 7 4" xfId="49613"/>
    <cellStyle name="Calculation 3 7 2 4 8" xfId="4932"/>
    <cellStyle name="Calculation 3 7 2 4 8 2" xfId="50406"/>
    <cellStyle name="Calculation 3 7 2 4 9" xfId="24384"/>
    <cellStyle name="Calculation 3 7 2 5" xfId="6319"/>
    <cellStyle name="Calculation 3 7 2 5 2" xfId="12683"/>
    <cellStyle name="Calculation 3 7 2 5 2 2" xfId="31010"/>
    <cellStyle name="Calculation 3 7 2 5 2 3" xfId="35387"/>
    <cellStyle name="Calculation 3 7 2 5 2 4" xfId="51143"/>
    <cellStyle name="Calculation 3 7 2 5 3" xfId="25771"/>
    <cellStyle name="Calculation 3 7 2 5 4" xfId="35543"/>
    <cellStyle name="Calculation 3 7 2 5 5" xfId="45178"/>
    <cellStyle name="Calculation 3 7 2 6" xfId="6127"/>
    <cellStyle name="Calculation 3 7 2 6 2" xfId="12504"/>
    <cellStyle name="Calculation 3 7 2 6 2 2" xfId="30831"/>
    <cellStyle name="Calculation 3 7 2 6 2 3" xfId="37735"/>
    <cellStyle name="Calculation 3 7 2 6 2 4" xfId="51051"/>
    <cellStyle name="Calculation 3 7 2 6 3" xfId="25579"/>
    <cellStyle name="Calculation 3 7 2 6 4" xfId="27243"/>
    <cellStyle name="Calculation 3 7 2 6 5" xfId="44986"/>
    <cellStyle name="Calculation 3 7 2 7" xfId="3184"/>
    <cellStyle name="Calculation 3 7 2 7 2" xfId="10234"/>
    <cellStyle name="Calculation 3 7 2 7 2 2" xfId="28958"/>
    <cellStyle name="Calculation 3 7 2 7 2 3" xfId="37891"/>
    <cellStyle name="Calculation 3 7 2 7 2 4" xfId="50035"/>
    <cellStyle name="Calculation 3 7 2 7 3" xfId="4579"/>
    <cellStyle name="Calculation 3 7 2 7 4" xfId="29725"/>
    <cellStyle name="Calculation 3 7 2 7 5" xfId="43104"/>
    <cellStyle name="Calculation 3 7 2 8" xfId="6094"/>
    <cellStyle name="Calculation 3 7 2 8 2" xfId="25546"/>
    <cellStyle name="Calculation 3 7 2 8 2 2" xfId="51032"/>
    <cellStyle name="Calculation 3 7 2 8 3" xfId="36771"/>
    <cellStyle name="Calculation 3 7 2 8 4" xfId="44953"/>
    <cellStyle name="Calculation 3 7 2 9" xfId="13934"/>
    <cellStyle name="Calculation 3 7 2 9 2" xfId="32261"/>
    <cellStyle name="Calculation 3 7 2 9 2 2" xfId="51957"/>
    <cellStyle name="Calculation 3 7 2 9 3" xfId="29778"/>
    <cellStyle name="Calculation 3 7 2 9 4" xfId="46665"/>
    <cellStyle name="Calculation 3 7 20" xfId="42834"/>
    <cellStyle name="Calculation 3 7 3" xfId="1434"/>
    <cellStyle name="Calculation 3 7 3 10" xfId="10227"/>
    <cellStyle name="Calculation 3 7 3 10 2" xfId="28951"/>
    <cellStyle name="Calculation 3 7 3 10 2 2" xfId="50031"/>
    <cellStyle name="Calculation 3 7 3 10 3" xfId="35678"/>
    <cellStyle name="Calculation 3 7 3 10 4" xfId="43094"/>
    <cellStyle name="Calculation 3 7 3 11" xfId="14189"/>
    <cellStyle name="Calculation 3 7 3 11 2" xfId="32516"/>
    <cellStyle name="Calculation 3 7 3 11 2 2" xfId="52102"/>
    <cellStyle name="Calculation 3 7 3 11 3" xfId="36291"/>
    <cellStyle name="Calculation 3 7 3 11 4" xfId="46920"/>
    <cellStyle name="Calculation 3 7 3 12" xfId="4020"/>
    <cellStyle name="Calculation 3 7 3 12 2" xfId="49986"/>
    <cellStyle name="Calculation 3 7 3 13" xfId="23567"/>
    <cellStyle name="Calculation 3 7 3 14" xfId="36198"/>
    <cellStyle name="Calculation 3 7 3 15" xfId="41753"/>
    <cellStyle name="Calculation 3 7 3 16" xfId="27240"/>
    <cellStyle name="Calculation 3 7 3 17" xfId="43018"/>
    <cellStyle name="Calculation 3 7 3 2" xfId="2469"/>
    <cellStyle name="Calculation 3 7 3 2 10" xfId="37694"/>
    <cellStyle name="Calculation 3 7 3 2 11" xfId="36684"/>
    <cellStyle name="Calculation 3 7 3 2 12" xfId="36887"/>
    <cellStyle name="Calculation 3 7 3 2 13" xfId="43788"/>
    <cellStyle name="Calculation 3 7 3 2 2" xfId="6120"/>
    <cellStyle name="Calculation 3 7 3 2 2 2" xfId="12498"/>
    <cellStyle name="Calculation 3 7 3 2 2 2 2" xfId="30825"/>
    <cellStyle name="Calculation 3 7 3 2 2 2 3" xfId="37160"/>
    <cellStyle name="Calculation 3 7 3 2 2 2 4" xfId="51046"/>
    <cellStyle name="Calculation 3 7 3 2 2 3" xfId="25572"/>
    <cellStyle name="Calculation 3 7 3 2 2 4" xfId="37622"/>
    <cellStyle name="Calculation 3 7 3 2 2 5" xfId="44979"/>
    <cellStyle name="Calculation 3 7 3 2 3" xfId="7020"/>
    <cellStyle name="Calculation 3 7 3 2 3 2" xfId="13307"/>
    <cellStyle name="Calculation 3 7 3 2 3 2 2" xfId="31634"/>
    <cellStyle name="Calculation 3 7 3 2 3 2 3" xfId="4505"/>
    <cellStyle name="Calculation 3 7 3 2 3 2 4" xfId="51542"/>
    <cellStyle name="Calculation 3 7 3 2 3 3" xfId="26472"/>
    <cellStyle name="Calculation 3 7 3 2 3 4" xfId="38404"/>
    <cellStyle name="Calculation 3 7 3 2 3 5" xfId="45878"/>
    <cellStyle name="Calculation 3 7 3 2 4" xfId="8946"/>
    <cellStyle name="Calculation 3 7 3 2 4 2" xfId="27992"/>
    <cellStyle name="Calculation 3 7 3 2 4 2 2" xfId="52442"/>
    <cellStyle name="Calculation 3 7 3 2 4 3" xfId="29969"/>
    <cellStyle name="Calculation 3 7 3 2 4 4" xfId="47543"/>
    <cellStyle name="Calculation 3 7 3 2 5" xfId="14970"/>
    <cellStyle name="Calculation 3 7 3 2 5 2" xfId="33297"/>
    <cellStyle name="Calculation 3 7 3 2 5 2 2" xfId="52853"/>
    <cellStyle name="Calculation 3 7 3 2 5 3" xfId="40125"/>
    <cellStyle name="Calculation 3 7 3 2 5 4" xfId="48298"/>
    <cellStyle name="Calculation 3 7 3 2 6" xfId="15664"/>
    <cellStyle name="Calculation 3 7 3 2 6 2" xfId="33991"/>
    <cellStyle name="Calculation 3 7 3 2 6 2 2" xfId="53233"/>
    <cellStyle name="Calculation 3 7 3 2 6 3" xfId="40819"/>
    <cellStyle name="Calculation 3 7 3 2 6 4" xfId="48992"/>
    <cellStyle name="Calculation 3 7 3 2 7" xfId="16282"/>
    <cellStyle name="Calculation 3 7 3 2 7 2" xfId="34609"/>
    <cellStyle name="Calculation 3 7 3 2 7 2 2" xfId="53566"/>
    <cellStyle name="Calculation 3 7 3 2 7 3" xfId="41437"/>
    <cellStyle name="Calculation 3 7 3 2 7 4" xfId="49610"/>
    <cellStyle name="Calculation 3 7 3 2 8" xfId="4929"/>
    <cellStyle name="Calculation 3 7 3 2 8 2" xfId="50404"/>
    <cellStyle name="Calculation 3 7 3 2 9" xfId="24381"/>
    <cellStyle name="Calculation 3 7 3 3" xfId="986"/>
    <cellStyle name="Calculation 3 7 3 3 10" xfId="39078"/>
    <cellStyle name="Calculation 3 7 3 3 11" xfId="38186"/>
    <cellStyle name="Calculation 3 7 3 3 12" xfId="42063"/>
    <cellStyle name="Calculation 3 7 3 3 13" xfId="43367"/>
    <cellStyle name="Calculation 3 7 3 3 2" xfId="6516"/>
    <cellStyle name="Calculation 3 7 3 3 2 2" xfId="12852"/>
    <cellStyle name="Calculation 3 7 3 3 2 2 2" xfId="31179"/>
    <cellStyle name="Calculation 3 7 3 3 2 2 3" xfId="36753"/>
    <cellStyle name="Calculation 3 7 3 3 2 2 4" xfId="51259"/>
    <cellStyle name="Calculation 3 7 3 3 2 3" xfId="25968"/>
    <cellStyle name="Calculation 3 7 3 3 2 4" xfId="36688"/>
    <cellStyle name="Calculation 3 7 3 3 2 5" xfId="45374"/>
    <cellStyle name="Calculation 3 7 3 3 3" xfId="6415"/>
    <cellStyle name="Calculation 3 7 3 3 3 2" xfId="12767"/>
    <cellStyle name="Calculation 3 7 3 3 3 2 2" xfId="31094"/>
    <cellStyle name="Calculation 3 7 3 3 3 2 3" xfId="38667"/>
    <cellStyle name="Calculation 3 7 3 3 3 2 4" xfId="51199"/>
    <cellStyle name="Calculation 3 7 3 3 3 3" xfId="25867"/>
    <cellStyle name="Calculation 3 7 3 3 3 4" xfId="28742"/>
    <cellStyle name="Calculation 3 7 3 3 3 5" xfId="45274"/>
    <cellStyle name="Calculation 3 7 3 3 4" xfId="7614"/>
    <cellStyle name="Calculation 3 7 3 3 4 2" xfId="26997"/>
    <cellStyle name="Calculation 3 7 3 3 4 2 2" xfId="51878"/>
    <cellStyle name="Calculation 3 7 3 3 4 3" xfId="29877"/>
    <cellStyle name="Calculation 3 7 3 3 4 4" xfId="46494"/>
    <cellStyle name="Calculation 3 7 3 3 5" xfId="13609"/>
    <cellStyle name="Calculation 3 7 3 3 5 2" xfId="31936"/>
    <cellStyle name="Calculation 3 7 3 3 5 2 2" xfId="51742"/>
    <cellStyle name="Calculation 3 7 3 3 5 3" xfId="37332"/>
    <cellStyle name="Calculation 3 7 3 3 5 4" xfId="46249"/>
    <cellStyle name="Calculation 3 7 3 3 6" xfId="14435"/>
    <cellStyle name="Calculation 3 7 3 3 6 2" xfId="32762"/>
    <cellStyle name="Calculation 3 7 3 3 6 2 2" xfId="52269"/>
    <cellStyle name="Calculation 3 7 3 3 6 3" xfId="39590"/>
    <cellStyle name="Calculation 3 7 3 3 6 4" xfId="47226"/>
    <cellStyle name="Calculation 3 7 3 3 7" xfId="14663"/>
    <cellStyle name="Calculation 3 7 3 3 7 2" xfId="32990"/>
    <cellStyle name="Calculation 3 7 3 3 7 2 2" xfId="52685"/>
    <cellStyle name="Calculation 3 7 3 3 7 3" xfId="39818"/>
    <cellStyle name="Calculation 3 7 3 3 7 4" xfId="47991"/>
    <cellStyle name="Calculation 3 7 3 3 8" xfId="3651"/>
    <cellStyle name="Calculation 3 7 3 3 8 2" xfId="50181"/>
    <cellStyle name="Calculation 3 7 3 3 9" xfId="4637"/>
    <cellStyle name="Calculation 3 7 3 4" xfId="5724"/>
    <cellStyle name="Calculation 3 7 3 4 2" xfId="12140"/>
    <cellStyle name="Calculation 3 7 3 4 2 2" xfId="30467"/>
    <cellStyle name="Calculation 3 7 3 4 2 3" xfId="37379"/>
    <cellStyle name="Calculation 3 7 3 4 2 4" xfId="50840"/>
    <cellStyle name="Calculation 3 7 3 4 3" xfId="25176"/>
    <cellStyle name="Calculation 3 7 3 4 4" xfId="38557"/>
    <cellStyle name="Calculation 3 7 3 4 5" xfId="44583"/>
    <cellStyle name="Calculation 3 7 3 5" xfId="6515"/>
    <cellStyle name="Calculation 3 7 3 5 2" xfId="12851"/>
    <cellStyle name="Calculation 3 7 3 5 2 2" xfId="31178"/>
    <cellStyle name="Calculation 3 7 3 5 2 3" xfId="29376"/>
    <cellStyle name="Calculation 3 7 3 5 2 4" xfId="51258"/>
    <cellStyle name="Calculation 3 7 3 5 3" xfId="25967"/>
    <cellStyle name="Calculation 3 7 3 5 4" xfId="29307"/>
    <cellStyle name="Calculation 3 7 3 5 5" xfId="45373"/>
    <cellStyle name="Calculation 3 7 3 6" xfId="5529"/>
    <cellStyle name="Calculation 3 7 3 6 2" xfId="11963"/>
    <cellStyle name="Calculation 3 7 3 6 2 2" xfId="30290"/>
    <cellStyle name="Calculation 3 7 3 6 2 3" xfId="37950"/>
    <cellStyle name="Calculation 3 7 3 6 2 4" xfId="50738"/>
    <cellStyle name="Calculation 3 7 3 6 3" xfId="24981"/>
    <cellStyle name="Calculation 3 7 3 6 4" xfId="35029"/>
    <cellStyle name="Calculation 3 7 3 6 5" xfId="44388"/>
    <cellStyle name="Calculation 3 7 3 7" xfId="3515"/>
    <cellStyle name="Calculation 3 7 3 7 2" xfId="4089"/>
    <cellStyle name="Calculation 3 7 3 7 2 2" xfId="50142"/>
    <cellStyle name="Calculation 3 7 3 7 3" xfId="36762"/>
    <cellStyle name="Calculation 3 7 3 7 4" xfId="43306"/>
    <cellStyle name="Calculation 3 7 3 8" xfId="14070"/>
    <cellStyle name="Calculation 3 7 3 8 2" xfId="32397"/>
    <cellStyle name="Calculation 3 7 3 8 2 2" xfId="52033"/>
    <cellStyle name="Calculation 3 7 3 8 3" xfId="3751"/>
    <cellStyle name="Calculation 3 7 3 8 4" xfId="46801"/>
    <cellStyle name="Calculation 3 7 3 9" xfId="13799"/>
    <cellStyle name="Calculation 3 7 3 9 2" xfId="32126"/>
    <cellStyle name="Calculation 3 7 3 9 2 2" xfId="51884"/>
    <cellStyle name="Calculation 3 7 3 9 3" xfId="37244"/>
    <cellStyle name="Calculation 3 7 3 9 4" xfId="46509"/>
    <cellStyle name="Calculation 3 7 4" xfId="1935"/>
    <cellStyle name="Calculation 3 7 4 10" xfId="15286"/>
    <cellStyle name="Calculation 3 7 4 10 2" xfId="33613"/>
    <cellStyle name="Calculation 3 7 4 10 2 2" xfId="53024"/>
    <cellStyle name="Calculation 3 7 4 10 3" xfId="40441"/>
    <cellStyle name="Calculation 3 7 4 10 4" xfId="48614"/>
    <cellStyle name="Calculation 3 7 4 11" xfId="15950"/>
    <cellStyle name="Calculation 3 7 4 11 2" xfId="34277"/>
    <cellStyle name="Calculation 3 7 4 11 2 2" xfId="53384"/>
    <cellStyle name="Calculation 3 7 4 11 3" xfId="41105"/>
    <cellStyle name="Calculation 3 7 4 11 4" xfId="49278"/>
    <cellStyle name="Calculation 3 7 4 12" xfId="4427"/>
    <cellStyle name="Calculation 3 7 4 12 2" xfId="49922"/>
    <cellStyle name="Calculation 3 7 4 13" xfId="23924"/>
    <cellStyle name="Calculation 3 7 4 14" xfId="38287"/>
    <cellStyle name="Calculation 3 7 4 15" xfId="42153"/>
    <cellStyle name="Calculation 3 7 4 16" xfId="35083"/>
    <cellStyle name="Calculation 3 7 4 17" xfId="42897"/>
    <cellStyle name="Calculation 3 7 4 2" xfId="2615"/>
    <cellStyle name="Calculation 3 7 4 2 10" xfId="29973"/>
    <cellStyle name="Calculation 3 7 4 2 11" xfId="42235"/>
    <cellStyle name="Calculation 3 7 4 2 12" xfId="36315"/>
    <cellStyle name="Calculation 3 7 4 2 13" xfId="43934"/>
    <cellStyle name="Calculation 3 7 4 2 2" xfId="5505"/>
    <cellStyle name="Calculation 3 7 4 2 2 2" xfId="11939"/>
    <cellStyle name="Calculation 3 7 4 2 2 2 2" xfId="30266"/>
    <cellStyle name="Calculation 3 7 4 2 2 2 3" xfId="38992"/>
    <cellStyle name="Calculation 3 7 4 2 2 2 4" xfId="50724"/>
    <cellStyle name="Calculation 3 7 4 2 2 3" xfId="24957"/>
    <cellStyle name="Calculation 3 7 4 2 2 4" xfId="29915"/>
    <cellStyle name="Calculation 3 7 4 2 2 5" xfId="44364"/>
    <cellStyle name="Calculation 3 7 4 2 3" xfId="7166"/>
    <cellStyle name="Calculation 3 7 4 2 3 2" xfId="13453"/>
    <cellStyle name="Calculation 3 7 4 2 3 2 2" xfId="31780"/>
    <cellStyle name="Calculation 3 7 4 2 3 2 3" xfId="23698"/>
    <cellStyle name="Calculation 3 7 4 2 3 2 4" xfId="51617"/>
    <cellStyle name="Calculation 3 7 4 2 3 3" xfId="26618"/>
    <cellStyle name="Calculation 3 7 4 2 3 4" xfId="36594"/>
    <cellStyle name="Calculation 3 7 4 2 3 5" xfId="46024"/>
    <cellStyle name="Calculation 3 7 4 2 4" xfId="9092"/>
    <cellStyle name="Calculation 3 7 4 2 4 2" xfId="28138"/>
    <cellStyle name="Calculation 3 7 4 2 4 2 2" xfId="52517"/>
    <cellStyle name="Calculation 3 7 4 2 4 3" xfId="4171"/>
    <cellStyle name="Calculation 3 7 4 2 4 4" xfId="47689"/>
    <cellStyle name="Calculation 3 7 4 2 5" xfId="15116"/>
    <cellStyle name="Calculation 3 7 4 2 5 2" xfId="33443"/>
    <cellStyle name="Calculation 3 7 4 2 5 2 2" xfId="52928"/>
    <cellStyle name="Calculation 3 7 4 2 5 3" xfId="40271"/>
    <cellStyle name="Calculation 3 7 4 2 5 4" xfId="48444"/>
    <cellStyle name="Calculation 3 7 4 2 6" xfId="15810"/>
    <cellStyle name="Calculation 3 7 4 2 6 2" xfId="34137"/>
    <cellStyle name="Calculation 3 7 4 2 6 2 2" xfId="53308"/>
    <cellStyle name="Calculation 3 7 4 2 6 3" xfId="40965"/>
    <cellStyle name="Calculation 3 7 4 2 6 4" xfId="49138"/>
    <cellStyle name="Calculation 3 7 4 2 7" xfId="16428"/>
    <cellStyle name="Calculation 3 7 4 2 7 2" xfId="34755"/>
    <cellStyle name="Calculation 3 7 4 2 7 2 2" xfId="53641"/>
    <cellStyle name="Calculation 3 7 4 2 7 3" xfId="41583"/>
    <cellStyle name="Calculation 3 7 4 2 7 4" xfId="49756"/>
    <cellStyle name="Calculation 3 7 4 2 8" xfId="5075"/>
    <cellStyle name="Calculation 3 7 4 2 8 2" xfId="50479"/>
    <cellStyle name="Calculation 3 7 4 2 9" xfId="24527"/>
    <cellStyle name="Calculation 3 7 4 3" xfId="2674"/>
    <cellStyle name="Calculation 3 7 4 3 10" xfId="38650"/>
    <cellStyle name="Calculation 3 7 4 3 11" xfId="42112"/>
    <cellStyle name="Calculation 3 7 4 3 12" xfId="42460"/>
    <cellStyle name="Calculation 3 7 4 3 13" xfId="43993"/>
    <cellStyle name="Calculation 3 7 4 3 2" xfId="5421"/>
    <cellStyle name="Calculation 3 7 4 3 2 2" xfId="11857"/>
    <cellStyle name="Calculation 3 7 4 3 2 2 2" xfId="30184"/>
    <cellStyle name="Calculation 3 7 4 3 2 2 3" xfId="37526"/>
    <cellStyle name="Calculation 3 7 4 3 2 2 4" xfId="50679"/>
    <cellStyle name="Calculation 3 7 4 3 2 3" xfId="24873"/>
    <cellStyle name="Calculation 3 7 4 3 2 4" xfId="29845"/>
    <cellStyle name="Calculation 3 7 4 3 2 5" xfId="44280"/>
    <cellStyle name="Calculation 3 7 4 3 3" xfId="7225"/>
    <cellStyle name="Calculation 3 7 4 3 3 2" xfId="13512"/>
    <cellStyle name="Calculation 3 7 4 3 3 2 2" xfId="31839"/>
    <cellStyle name="Calculation 3 7 4 3 3 2 3" xfId="27345"/>
    <cellStyle name="Calculation 3 7 4 3 3 2 4" xfId="51648"/>
    <cellStyle name="Calculation 3 7 4 3 3 3" xfId="26677"/>
    <cellStyle name="Calculation 3 7 4 3 3 4" xfId="36735"/>
    <cellStyle name="Calculation 3 7 4 3 3 5" xfId="46083"/>
    <cellStyle name="Calculation 3 7 4 3 4" xfId="9151"/>
    <cellStyle name="Calculation 3 7 4 3 4 2" xfId="28197"/>
    <cellStyle name="Calculation 3 7 4 3 4 2 2" xfId="52548"/>
    <cellStyle name="Calculation 3 7 4 3 4 3" xfId="28309"/>
    <cellStyle name="Calculation 3 7 4 3 4 4" xfId="47748"/>
    <cellStyle name="Calculation 3 7 4 3 5" xfId="15175"/>
    <cellStyle name="Calculation 3 7 4 3 5 2" xfId="33502"/>
    <cellStyle name="Calculation 3 7 4 3 5 2 2" xfId="52959"/>
    <cellStyle name="Calculation 3 7 4 3 5 3" xfId="40330"/>
    <cellStyle name="Calculation 3 7 4 3 5 4" xfId="48503"/>
    <cellStyle name="Calculation 3 7 4 3 6" xfId="15869"/>
    <cellStyle name="Calculation 3 7 4 3 6 2" xfId="34196"/>
    <cellStyle name="Calculation 3 7 4 3 6 2 2" xfId="53339"/>
    <cellStyle name="Calculation 3 7 4 3 6 3" xfId="41024"/>
    <cellStyle name="Calculation 3 7 4 3 6 4" xfId="49197"/>
    <cellStyle name="Calculation 3 7 4 3 7" xfId="16487"/>
    <cellStyle name="Calculation 3 7 4 3 7 2" xfId="34814"/>
    <cellStyle name="Calculation 3 7 4 3 7 2 2" xfId="53672"/>
    <cellStyle name="Calculation 3 7 4 3 7 3" xfId="41642"/>
    <cellStyle name="Calculation 3 7 4 3 7 4" xfId="49815"/>
    <cellStyle name="Calculation 3 7 4 3 8" xfId="5134"/>
    <cellStyle name="Calculation 3 7 4 3 8 2" xfId="50510"/>
    <cellStyle name="Calculation 3 7 4 3 9" xfId="24586"/>
    <cellStyle name="Calculation 3 7 4 4" xfId="6034"/>
    <cellStyle name="Calculation 3 7 4 4 2" xfId="12420"/>
    <cellStyle name="Calculation 3 7 4 4 2 2" xfId="30747"/>
    <cellStyle name="Calculation 3 7 4 4 2 3" xfId="26838"/>
    <cellStyle name="Calculation 3 7 4 4 2 4" xfId="51003"/>
    <cellStyle name="Calculation 3 7 4 4 3" xfId="25486"/>
    <cellStyle name="Calculation 3 7 4 4 4" xfId="36699"/>
    <cellStyle name="Calculation 3 7 4 4 5" xfId="44893"/>
    <cellStyle name="Calculation 3 7 4 5" xfId="6616"/>
    <cellStyle name="Calculation 3 7 4 5 2" xfId="12935"/>
    <cellStyle name="Calculation 3 7 4 5 2 2" xfId="31262"/>
    <cellStyle name="Calculation 3 7 4 5 2 3" xfId="36057"/>
    <cellStyle name="Calculation 3 7 4 5 2 4" xfId="51317"/>
    <cellStyle name="Calculation 3 7 4 5 3" xfId="26068"/>
    <cellStyle name="Calculation 3 7 4 5 4" xfId="4536"/>
    <cellStyle name="Calculation 3 7 4 5 5" xfId="45474"/>
    <cellStyle name="Calculation 3 7 4 6" xfId="6724"/>
    <cellStyle name="Calculation 3 7 4 6 2" xfId="13020"/>
    <cellStyle name="Calculation 3 7 4 6 2 2" xfId="31347"/>
    <cellStyle name="Calculation 3 7 4 6 2 3" xfId="27402"/>
    <cellStyle name="Calculation 3 7 4 6 2 4" xfId="51378"/>
    <cellStyle name="Calculation 3 7 4 6 3" xfId="26176"/>
    <cellStyle name="Calculation 3 7 4 6 4" xfId="35235"/>
    <cellStyle name="Calculation 3 7 4 6 5" xfId="45582"/>
    <cellStyle name="Calculation 3 7 4 7" xfId="5958"/>
    <cellStyle name="Calculation 3 7 4 7 2" xfId="25410"/>
    <cellStyle name="Calculation 3 7 4 7 2 2" xfId="50964"/>
    <cellStyle name="Calculation 3 7 4 7 3" xfId="37043"/>
    <cellStyle name="Calculation 3 7 4 7 4" xfId="44817"/>
    <cellStyle name="Calculation 3 7 4 8" xfId="14371"/>
    <cellStyle name="Calculation 3 7 4 8 2" xfId="32698"/>
    <cellStyle name="Calculation 3 7 4 8 2 2" xfId="52205"/>
    <cellStyle name="Calculation 3 7 4 8 3" xfId="39526"/>
    <cellStyle name="Calculation 3 7 4 8 4" xfId="47106"/>
    <cellStyle name="Calculation 3 7 4 9" xfId="14556"/>
    <cellStyle name="Calculation 3 7 4 9 2" xfId="32883"/>
    <cellStyle name="Calculation 3 7 4 9 2 2" xfId="52626"/>
    <cellStyle name="Calculation 3 7 4 9 3" xfId="39711"/>
    <cellStyle name="Calculation 3 7 4 9 4" xfId="47884"/>
    <cellStyle name="Calculation 3 7 5" xfId="996"/>
    <cellStyle name="Calculation 3 7 5 10" xfId="38962"/>
    <cellStyle name="Calculation 3 7 5 11" xfId="41705"/>
    <cellStyle name="Calculation 3 7 5 12" xfId="41968"/>
    <cellStyle name="Calculation 3 7 5 13" xfId="43377"/>
    <cellStyle name="Calculation 3 7 5 2" xfId="5307"/>
    <cellStyle name="Calculation 3 7 5 2 2" xfId="11756"/>
    <cellStyle name="Calculation 3 7 5 2 2 2" xfId="30083"/>
    <cellStyle name="Calculation 3 7 5 2 2 3" xfId="27287"/>
    <cellStyle name="Calculation 3 7 5 2 2 4" xfId="50607"/>
    <cellStyle name="Calculation 3 7 5 2 3" xfId="24759"/>
    <cellStyle name="Calculation 3 7 5 2 4" xfId="37674"/>
    <cellStyle name="Calculation 3 7 5 2 5" xfId="44166"/>
    <cellStyle name="Calculation 3 7 5 3" xfId="6370"/>
    <cellStyle name="Calculation 3 7 5 3 2" xfId="12727"/>
    <cellStyle name="Calculation 3 7 5 3 2 2" xfId="31054"/>
    <cellStyle name="Calculation 3 7 5 3 2 3" xfId="29153"/>
    <cellStyle name="Calculation 3 7 5 3 2 4" xfId="51172"/>
    <cellStyle name="Calculation 3 7 5 3 3" xfId="25822"/>
    <cellStyle name="Calculation 3 7 5 3 4" xfId="29565"/>
    <cellStyle name="Calculation 3 7 5 3 5" xfId="45229"/>
    <cellStyle name="Calculation 3 7 5 4" xfId="7624"/>
    <cellStyle name="Calculation 3 7 5 4 2" xfId="27007"/>
    <cellStyle name="Calculation 3 7 5 4 2 2" xfId="51880"/>
    <cellStyle name="Calculation 3 7 5 4 3" xfId="34920"/>
    <cellStyle name="Calculation 3 7 5 4 4" xfId="46504"/>
    <cellStyle name="Calculation 3 7 5 5" xfId="10887"/>
    <cellStyle name="Calculation 3 7 5 5 2" xfId="29452"/>
    <cellStyle name="Calculation 3 7 5 5 2 2" xfId="50211"/>
    <cellStyle name="Calculation 3 7 5 5 3" xfId="37538"/>
    <cellStyle name="Calculation 3 7 5 5 4" xfId="43425"/>
    <cellStyle name="Calculation 3 7 5 6" xfId="14331"/>
    <cellStyle name="Calculation 3 7 5 6 2" xfId="32658"/>
    <cellStyle name="Calculation 3 7 5 6 2 2" xfId="52182"/>
    <cellStyle name="Calculation 3 7 5 6 3" xfId="39486"/>
    <cellStyle name="Calculation 3 7 5 6 4" xfId="47066"/>
    <cellStyle name="Calculation 3 7 5 7" xfId="14520"/>
    <cellStyle name="Calculation 3 7 5 7 2" xfId="32847"/>
    <cellStyle name="Calculation 3 7 5 7 2 2" xfId="52603"/>
    <cellStyle name="Calculation 3 7 5 7 3" xfId="39675"/>
    <cellStyle name="Calculation 3 7 5 7 4" xfId="47848"/>
    <cellStyle name="Calculation 3 7 5 8" xfId="3661"/>
    <cellStyle name="Calculation 3 7 5 8 2" xfId="50183"/>
    <cellStyle name="Calculation 3 7 5 9" xfId="4382"/>
    <cellStyle name="Calculation 3 7 6" xfId="2639"/>
    <cellStyle name="Calculation 3 7 6 10" xfId="36783"/>
    <cellStyle name="Calculation 3 7 6 11" xfId="2930"/>
    <cellStyle name="Calculation 3 7 6 12" xfId="42511"/>
    <cellStyle name="Calculation 3 7 6 13" xfId="43958"/>
    <cellStyle name="Calculation 3 7 6 2" xfId="5854"/>
    <cellStyle name="Calculation 3 7 6 2 2" xfId="12260"/>
    <cellStyle name="Calculation 3 7 6 2 2 2" xfId="30587"/>
    <cellStyle name="Calculation 3 7 6 2 2 3" xfId="38743"/>
    <cellStyle name="Calculation 3 7 6 2 2 4" xfId="50908"/>
    <cellStyle name="Calculation 3 7 6 2 3" xfId="25306"/>
    <cellStyle name="Calculation 3 7 6 2 4" xfId="27331"/>
    <cellStyle name="Calculation 3 7 6 2 5" xfId="44713"/>
    <cellStyle name="Calculation 3 7 6 3" xfId="7190"/>
    <cellStyle name="Calculation 3 7 6 3 2" xfId="13477"/>
    <cellStyle name="Calculation 3 7 6 3 2 2" xfId="31804"/>
    <cellStyle name="Calculation 3 7 6 3 2 3" xfId="34959"/>
    <cellStyle name="Calculation 3 7 6 3 2 4" xfId="51629"/>
    <cellStyle name="Calculation 3 7 6 3 3" xfId="26642"/>
    <cellStyle name="Calculation 3 7 6 3 4" xfId="27447"/>
    <cellStyle name="Calculation 3 7 6 3 5" xfId="46048"/>
    <cellStyle name="Calculation 3 7 6 4" xfId="9116"/>
    <cellStyle name="Calculation 3 7 6 4 2" xfId="28162"/>
    <cellStyle name="Calculation 3 7 6 4 2 2" xfId="52529"/>
    <cellStyle name="Calculation 3 7 6 4 3" xfId="38981"/>
    <cellStyle name="Calculation 3 7 6 4 4" xfId="47713"/>
    <cellStyle name="Calculation 3 7 6 5" xfId="15140"/>
    <cellStyle name="Calculation 3 7 6 5 2" xfId="33467"/>
    <cellStyle name="Calculation 3 7 6 5 2 2" xfId="52940"/>
    <cellStyle name="Calculation 3 7 6 5 3" xfId="40295"/>
    <cellStyle name="Calculation 3 7 6 5 4" xfId="48468"/>
    <cellStyle name="Calculation 3 7 6 6" xfId="15834"/>
    <cellStyle name="Calculation 3 7 6 6 2" xfId="34161"/>
    <cellStyle name="Calculation 3 7 6 6 2 2" xfId="53320"/>
    <cellStyle name="Calculation 3 7 6 6 3" xfId="40989"/>
    <cellStyle name="Calculation 3 7 6 6 4" xfId="49162"/>
    <cellStyle name="Calculation 3 7 6 7" xfId="16452"/>
    <cellStyle name="Calculation 3 7 6 7 2" xfId="34779"/>
    <cellStyle name="Calculation 3 7 6 7 2 2" xfId="53653"/>
    <cellStyle name="Calculation 3 7 6 7 3" xfId="41607"/>
    <cellStyle name="Calculation 3 7 6 7 4" xfId="49780"/>
    <cellStyle name="Calculation 3 7 6 8" xfId="5099"/>
    <cellStyle name="Calculation 3 7 6 8 2" xfId="50491"/>
    <cellStyle name="Calculation 3 7 6 9" xfId="24551"/>
    <cellStyle name="Calculation 3 7 7" xfId="3297"/>
    <cellStyle name="Calculation 3 7 7 2" xfId="10337"/>
    <cellStyle name="Calculation 3 7 7 2 2" xfId="29055"/>
    <cellStyle name="Calculation 3 7 7 2 3" xfId="27229"/>
    <cellStyle name="Calculation 3 7 7 2 4" xfId="50083"/>
    <cellStyle name="Calculation 3 7 7 3" xfId="4190"/>
    <cellStyle name="Calculation 3 7 7 4" xfId="2845"/>
    <cellStyle name="Calculation 3 7 7 5" xfId="43198"/>
    <cellStyle name="Calculation 3 7 8" xfId="5608"/>
    <cellStyle name="Calculation 3 7 8 2" xfId="12035"/>
    <cellStyle name="Calculation 3 7 8 2 2" xfId="30362"/>
    <cellStyle name="Calculation 3 7 8 2 3" xfId="38033"/>
    <cellStyle name="Calculation 3 7 8 2 4" xfId="50779"/>
    <cellStyle name="Calculation 3 7 8 3" xfId="25060"/>
    <cellStyle name="Calculation 3 7 8 4" xfId="27425"/>
    <cellStyle name="Calculation 3 7 8 5" xfId="44467"/>
    <cellStyle name="Calculation 3 7 9" xfId="6253"/>
    <cellStyle name="Calculation 3 7 9 2" xfId="12622"/>
    <cellStyle name="Calculation 3 7 9 2 2" xfId="30949"/>
    <cellStyle name="Calculation 3 7 9 2 3" xfId="37688"/>
    <cellStyle name="Calculation 3 7 9 2 4" xfId="51111"/>
    <cellStyle name="Calculation 3 7 9 3" xfId="25705"/>
    <cellStyle name="Calculation 3 7 9 4" xfId="24027"/>
    <cellStyle name="Calculation 3 7 9 5" xfId="45112"/>
    <cellStyle name="Calculation 3 8" xfId="745"/>
    <cellStyle name="Calculation 3 8 10" xfId="13838"/>
    <cellStyle name="Calculation 3 8 10 2" xfId="32165"/>
    <cellStyle name="Calculation 3 8 10 2 2" xfId="51908"/>
    <cellStyle name="Calculation 3 8 10 3" xfId="37712"/>
    <cellStyle name="Calculation 3 8 10 4" xfId="46558"/>
    <cellStyle name="Calculation 3 8 11" xfId="14288"/>
    <cellStyle name="Calculation 3 8 11 2" xfId="32615"/>
    <cellStyle name="Calculation 3 8 11 2 2" xfId="52156"/>
    <cellStyle name="Calculation 3 8 11 3" xfId="39443"/>
    <cellStyle name="Calculation 3 8 11 4" xfId="47019"/>
    <cellStyle name="Calculation 3 8 12" xfId="14485"/>
    <cellStyle name="Calculation 3 8 12 2" xfId="32812"/>
    <cellStyle name="Calculation 3 8 12 2 2" xfId="52583"/>
    <cellStyle name="Calculation 3 8 12 3" xfId="39640"/>
    <cellStyle name="Calculation 3 8 12 4" xfId="47813"/>
    <cellStyle name="Calculation 3 8 13" xfId="2997"/>
    <cellStyle name="Calculation 3 8 13 2" xfId="49895"/>
    <cellStyle name="Calculation 3 8 14" xfId="4205"/>
    <cellStyle name="Calculation 3 8 15" xfId="23616"/>
    <cellStyle name="Calculation 3 8 16" xfId="42662"/>
    <cellStyle name="Calculation 3 8 17" xfId="37512"/>
    <cellStyle name="Calculation 3 8 18" xfId="42843"/>
    <cellStyle name="Calculation 3 8 2" xfId="1481"/>
    <cellStyle name="Calculation 3 8 2 10" xfId="14154"/>
    <cellStyle name="Calculation 3 8 2 10 2" xfId="32481"/>
    <cellStyle name="Calculation 3 8 2 10 2 2" xfId="52083"/>
    <cellStyle name="Calculation 3 8 2 10 3" xfId="38999"/>
    <cellStyle name="Calculation 3 8 2 10 4" xfId="46885"/>
    <cellStyle name="Calculation 3 8 2 11" xfId="14079"/>
    <cellStyle name="Calculation 3 8 2 11 2" xfId="32406"/>
    <cellStyle name="Calculation 3 8 2 11 2 2" xfId="52040"/>
    <cellStyle name="Calculation 3 8 2 11 3" xfId="27539"/>
    <cellStyle name="Calculation 3 8 2 11 4" xfId="46810"/>
    <cellStyle name="Calculation 3 8 2 12" xfId="4063"/>
    <cellStyle name="Calculation 3 8 2 12 2" xfId="49995"/>
    <cellStyle name="Calculation 3 8 2 13" xfId="23601"/>
    <cellStyle name="Calculation 3 8 2 14" xfId="4086"/>
    <cellStyle name="Calculation 3 8 2 15" xfId="42116"/>
    <cellStyle name="Calculation 3 8 2 16" xfId="41711"/>
    <cellStyle name="Calculation 3 8 2 17" xfId="43027"/>
    <cellStyle name="Calculation 3 8 2 2" xfId="2466"/>
    <cellStyle name="Calculation 3 8 2 2 10" xfId="27436"/>
    <cellStyle name="Calculation 3 8 2 2 11" xfId="36148"/>
    <cellStyle name="Calculation 3 8 2 2 12" xfId="41942"/>
    <cellStyle name="Calculation 3 8 2 2 13" xfId="43785"/>
    <cellStyle name="Calculation 3 8 2 2 2" xfId="5383"/>
    <cellStyle name="Calculation 3 8 2 2 2 2" xfId="11821"/>
    <cellStyle name="Calculation 3 8 2 2 2 2 2" xfId="30148"/>
    <cellStyle name="Calculation 3 8 2 2 2 2 3" xfId="36892"/>
    <cellStyle name="Calculation 3 8 2 2 2 2 4" xfId="50651"/>
    <cellStyle name="Calculation 3 8 2 2 2 3" xfId="24835"/>
    <cellStyle name="Calculation 3 8 2 2 2 4" xfId="36503"/>
    <cellStyle name="Calculation 3 8 2 2 2 5" xfId="44242"/>
    <cellStyle name="Calculation 3 8 2 2 3" xfId="7017"/>
    <cellStyle name="Calculation 3 8 2 2 3 2" xfId="13304"/>
    <cellStyle name="Calculation 3 8 2 2 3 2 2" xfId="31631"/>
    <cellStyle name="Calculation 3 8 2 2 3 2 3" xfId="35687"/>
    <cellStyle name="Calculation 3 8 2 2 3 2 4" xfId="51541"/>
    <cellStyle name="Calculation 3 8 2 2 3 3" xfId="26469"/>
    <cellStyle name="Calculation 3 8 2 2 3 4" xfId="39170"/>
    <cellStyle name="Calculation 3 8 2 2 3 5" xfId="45875"/>
    <cellStyle name="Calculation 3 8 2 2 4" xfId="8943"/>
    <cellStyle name="Calculation 3 8 2 2 4 2" xfId="27989"/>
    <cellStyle name="Calculation 3 8 2 2 4 2 2" xfId="52441"/>
    <cellStyle name="Calculation 3 8 2 2 4 3" xfId="27277"/>
    <cellStyle name="Calculation 3 8 2 2 4 4" xfId="47540"/>
    <cellStyle name="Calculation 3 8 2 2 5" xfId="14967"/>
    <cellStyle name="Calculation 3 8 2 2 5 2" xfId="33294"/>
    <cellStyle name="Calculation 3 8 2 2 5 2 2" xfId="52852"/>
    <cellStyle name="Calculation 3 8 2 2 5 3" xfId="40122"/>
    <cellStyle name="Calculation 3 8 2 2 5 4" xfId="48295"/>
    <cellStyle name="Calculation 3 8 2 2 6" xfId="15661"/>
    <cellStyle name="Calculation 3 8 2 2 6 2" xfId="33988"/>
    <cellStyle name="Calculation 3 8 2 2 6 2 2" xfId="53232"/>
    <cellStyle name="Calculation 3 8 2 2 6 3" xfId="40816"/>
    <cellStyle name="Calculation 3 8 2 2 6 4" xfId="48989"/>
    <cellStyle name="Calculation 3 8 2 2 7" xfId="16279"/>
    <cellStyle name="Calculation 3 8 2 2 7 2" xfId="34606"/>
    <cellStyle name="Calculation 3 8 2 2 7 2 2" xfId="53565"/>
    <cellStyle name="Calculation 3 8 2 2 7 3" xfId="41434"/>
    <cellStyle name="Calculation 3 8 2 2 7 4" xfId="49607"/>
    <cellStyle name="Calculation 3 8 2 2 8" xfId="4926"/>
    <cellStyle name="Calculation 3 8 2 2 8 2" xfId="50403"/>
    <cellStyle name="Calculation 3 8 2 2 9" xfId="24378"/>
    <cellStyle name="Calculation 3 8 2 3" xfId="2543"/>
    <cellStyle name="Calculation 3 8 2 3 10" xfId="29588"/>
    <cellStyle name="Calculation 3 8 2 3 11" xfId="29359"/>
    <cellStyle name="Calculation 3 8 2 3 12" xfId="42108"/>
    <cellStyle name="Calculation 3 8 2 3 13" xfId="43862"/>
    <cellStyle name="Calculation 3 8 2 3 2" xfId="5554"/>
    <cellStyle name="Calculation 3 8 2 3 2 2" xfId="11984"/>
    <cellStyle name="Calculation 3 8 2 3 2 2 2" xfId="30311"/>
    <cellStyle name="Calculation 3 8 2 3 2 2 3" xfId="36166"/>
    <cellStyle name="Calculation 3 8 2 3 2 2 4" xfId="50754"/>
    <cellStyle name="Calculation 3 8 2 3 2 3" xfId="25006"/>
    <cellStyle name="Calculation 3 8 2 3 2 4" xfId="28561"/>
    <cellStyle name="Calculation 3 8 2 3 2 5" xfId="44413"/>
    <cellStyle name="Calculation 3 8 2 3 3" xfId="7094"/>
    <cellStyle name="Calculation 3 8 2 3 3 2" xfId="13381"/>
    <cellStyle name="Calculation 3 8 2 3 3 2 2" xfId="31708"/>
    <cellStyle name="Calculation 3 8 2 3 3 2 3" xfId="29765"/>
    <cellStyle name="Calculation 3 8 2 3 3 2 4" xfId="51580"/>
    <cellStyle name="Calculation 3 8 2 3 3 3" xfId="26546"/>
    <cellStyle name="Calculation 3 8 2 3 3 4" xfId="38648"/>
    <cellStyle name="Calculation 3 8 2 3 3 5" xfId="45952"/>
    <cellStyle name="Calculation 3 8 2 3 4" xfId="9020"/>
    <cellStyle name="Calculation 3 8 2 3 4 2" xfId="28066"/>
    <cellStyle name="Calculation 3 8 2 3 4 2 2" xfId="52480"/>
    <cellStyle name="Calculation 3 8 2 3 4 3" xfId="37870"/>
    <cellStyle name="Calculation 3 8 2 3 4 4" xfId="47617"/>
    <cellStyle name="Calculation 3 8 2 3 5" xfId="15044"/>
    <cellStyle name="Calculation 3 8 2 3 5 2" xfId="33371"/>
    <cellStyle name="Calculation 3 8 2 3 5 2 2" xfId="52891"/>
    <cellStyle name="Calculation 3 8 2 3 5 3" xfId="40199"/>
    <cellStyle name="Calculation 3 8 2 3 5 4" xfId="48372"/>
    <cellStyle name="Calculation 3 8 2 3 6" xfId="15738"/>
    <cellStyle name="Calculation 3 8 2 3 6 2" xfId="34065"/>
    <cellStyle name="Calculation 3 8 2 3 6 2 2" xfId="53271"/>
    <cellStyle name="Calculation 3 8 2 3 6 3" xfId="40893"/>
    <cellStyle name="Calculation 3 8 2 3 6 4" xfId="49066"/>
    <cellStyle name="Calculation 3 8 2 3 7" xfId="16356"/>
    <cellStyle name="Calculation 3 8 2 3 7 2" xfId="34683"/>
    <cellStyle name="Calculation 3 8 2 3 7 2 2" xfId="53604"/>
    <cellStyle name="Calculation 3 8 2 3 7 3" xfId="41511"/>
    <cellStyle name="Calculation 3 8 2 3 7 4" xfId="49684"/>
    <cellStyle name="Calculation 3 8 2 3 8" xfId="5003"/>
    <cellStyle name="Calculation 3 8 2 3 8 2" xfId="50442"/>
    <cellStyle name="Calculation 3 8 2 3 9" xfId="24455"/>
    <cellStyle name="Calculation 3 8 2 4" xfId="6021"/>
    <cellStyle name="Calculation 3 8 2 4 2" xfId="12410"/>
    <cellStyle name="Calculation 3 8 2 4 2 2" xfId="30737"/>
    <cellStyle name="Calculation 3 8 2 4 2 3" xfId="27610"/>
    <cellStyle name="Calculation 3 8 2 4 2 4" xfId="50997"/>
    <cellStyle name="Calculation 3 8 2 4 3" xfId="25473"/>
    <cellStyle name="Calculation 3 8 2 4 4" xfId="38714"/>
    <cellStyle name="Calculation 3 8 2 4 5" xfId="44880"/>
    <cellStyle name="Calculation 3 8 2 5" xfId="6353"/>
    <cellStyle name="Calculation 3 8 2 5 2" xfId="12713"/>
    <cellStyle name="Calculation 3 8 2 5 2 2" xfId="31040"/>
    <cellStyle name="Calculation 3 8 2 5 2 3" xfId="35538"/>
    <cellStyle name="Calculation 3 8 2 5 2 4" xfId="51162"/>
    <cellStyle name="Calculation 3 8 2 5 3" xfId="25805"/>
    <cellStyle name="Calculation 3 8 2 5 4" xfId="36252"/>
    <cellStyle name="Calculation 3 8 2 5 5" xfId="45212"/>
    <cellStyle name="Calculation 3 8 2 6" xfId="5293"/>
    <cellStyle name="Calculation 3 8 2 6 2" xfId="11742"/>
    <cellStyle name="Calculation 3 8 2 6 2 2" xfId="30069"/>
    <cellStyle name="Calculation 3 8 2 6 2 3" xfId="35376"/>
    <cellStyle name="Calculation 3 8 2 6 2 4" xfId="50599"/>
    <cellStyle name="Calculation 3 8 2 6 3" xfId="24745"/>
    <cellStyle name="Calculation 3 8 2 6 4" xfId="29120"/>
    <cellStyle name="Calculation 3 8 2 6 5" xfId="44152"/>
    <cellStyle name="Calculation 3 8 2 7" xfId="6035"/>
    <cellStyle name="Calculation 3 8 2 7 2" xfId="25487"/>
    <cellStyle name="Calculation 3 8 2 7 2 2" xfId="51004"/>
    <cellStyle name="Calculation 3 8 2 7 3" xfId="38855"/>
    <cellStyle name="Calculation 3 8 2 7 4" xfId="44894"/>
    <cellStyle name="Calculation 3 8 2 8" xfId="14102"/>
    <cellStyle name="Calculation 3 8 2 8 2" xfId="32429"/>
    <cellStyle name="Calculation 3 8 2 8 2 2" xfId="52055"/>
    <cellStyle name="Calculation 3 8 2 8 3" xfId="29941"/>
    <cellStyle name="Calculation 3 8 2 8 4" xfId="46833"/>
    <cellStyle name="Calculation 3 8 2 9" xfId="14170"/>
    <cellStyle name="Calculation 3 8 2 9 2" xfId="32497"/>
    <cellStyle name="Calculation 3 8 2 9 2 2" xfId="52092"/>
    <cellStyle name="Calculation 3 8 2 9 3" xfId="4629"/>
    <cellStyle name="Calculation 3 8 2 9 4" xfId="46901"/>
    <cellStyle name="Calculation 3 8 3" xfId="974"/>
    <cellStyle name="Calculation 3 8 3 10" xfId="37432"/>
    <cellStyle name="Calculation 3 8 3 11" xfId="42151"/>
    <cellStyle name="Calculation 3 8 3 12" xfId="42248"/>
    <cellStyle name="Calculation 3 8 3 13" xfId="43355"/>
    <cellStyle name="Calculation 3 8 3 2" xfId="5516"/>
    <cellStyle name="Calculation 3 8 3 2 2" xfId="11950"/>
    <cellStyle name="Calculation 3 8 3 2 2 2" xfId="30277"/>
    <cellStyle name="Calculation 3 8 3 2 2 3" xfId="35573"/>
    <cellStyle name="Calculation 3 8 3 2 2 4" xfId="50732"/>
    <cellStyle name="Calculation 3 8 3 2 3" xfId="24968"/>
    <cellStyle name="Calculation 3 8 3 2 4" xfId="36586"/>
    <cellStyle name="Calculation 3 8 3 2 5" xfId="44375"/>
    <cellStyle name="Calculation 3 8 3 3" xfId="6240"/>
    <cellStyle name="Calculation 3 8 3 3 2" xfId="12610"/>
    <cellStyle name="Calculation 3 8 3 3 2 2" xfId="30937"/>
    <cellStyle name="Calculation 3 8 3 3 2 3" xfId="3707"/>
    <cellStyle name="Calculation 3 8 3 3 2 4" xfId="51104"/>
    <cellStyle name="Calculation 3 8 3 3 3" xfId="25692"/>
    <cellStyle name="Calculation 3 8 3 3 4" xfId="38971"/>
    <cellStyle name="Calculation 3 8 3 3 5" xfId="45099"/>
    <cellStyle name="Calculation 3 8 3 4" xfId="7602"/>
    <cellStyle name="Calculation 3 8 3 4 2" xfId="26985"/>
    <cellStyle name="Calculation 3 8 3 4 2 2" xfId="51869"/>
    <cellStyle name="Calculation 3 8 3 4 3" xfId="23633"/>
    <cellStyle name="Calculation 3 8 3 4 4" xfId="46482"/>
    <cellStyle name="Calculation 3 8 3 5" xfId="14165"/>
    <cellStyle name="Calculation 3 8 3 5 2" xfId="32492"/>
    <cellStyle name="Calculation 3 8 3 5 2 2" xfId="52089"/>
    <cellStyle name="Calculation 3 8 3 5 3" xfId="35580"/>
    <cellStyle name="Calculation 3 8 3 5 4" xfId="46896"/>
    <cellStyle name="Calculation 3 8 3 6" xfId="14091"/>
    <cellStyle name="Calculation 3 8 3 6 2" xfId="32418"/>
    <cellStyle name="Calculation 3 8 3 6 2 2" xfId="52044"/>
    <cellStyle name="Calculation 3 8 3 6 3" xfId="36100"/>
    <cellStyle name="Calculation 3 8 3 6 4" xfId="46822"/>
    <cellStyle name="Calculation 3 8 3 7" xfId="13712"/>
    <cellStyle name="Calculation 3 8 3 7 2" xfId="32039"/>
    <cellStyle name="Calculation 3 8 3 7 2 2" xfId="51795"/>
    <cellStyle name="Calculation 3 8 3 7 3" xfId="37084"/>
    <cellStyle name="Calculation 3 8 3 7 4" xfId="46352"/>
    <cellStyle name="Calculation 3 8 3 8" xfId="3639"/>
    <cellStyle name="Calculation 3 8 3 8 2" xfId="50172"/>
    <cellStyle name="Calculation 3 8 3 9" xfId="3033"/>
    <cellStyle name="Calculation 3 8 4" xfId="2583"/>
    <cellStyle name="Calculation 3 8 4 10" xfId="4130"/>
    <cellStyle name="Calculation 3 8 4 11" xfId="24070"/>
    <cellStyle name="Calculation 3 8 4 12" xfId="41926"/>
    <cellStyle name="Calculation 3 8 4 13" xfId="43902"/>
    <cellStyle name="Calculation 3 8 4 2" xfId="3237"/>
    <cellStyle name="Calculation 3 8 4 2 2" xfId="10285"/>
    <cellStyle name="Calculation 3 8 4 2 2 2" xfId="29003"/>
    <cellStyle name="Calculation 3 8 4 2 2 3" xfId="24081"/>
    <cellStyle name="Calculation 3 8 4 2 2 4" xfId="50052"/>
    <cellStyle name="Calculation 3 8 4 2 3" xfId="2789"/>
    <cellStyle name="Calculation 3 8 4 2 4" xfId="3857"/>
    <cellStyle name="Calculation 3 8 4 2 5" xfId="43140"/>
    <cellStyle name="Calculation 3 8 4 3" xfId="7134"/>
    <cellStyle name="Calculation 3 8 4 3 2" xfId="13421"/>
    <cellStyle name="Calculation 3 8 4 3 2 2" xfId="31748"/>
    <cellStyle name="Calculation 3 8 4 3 2 3" xfId="26920"/>
    <cellStyle name="Calculation 3 8 4 3 2 4" xfId="51598"/>
    <cellStyle name="Calculation 3 8 4 3 3" xfId="26586"/>
    <cellStyle name="Calculation 3 8 4 3 4" xfId="36205"/>
    <cellStyle name="Calculation 3 8 4 3 5" xfId="45992"/>
    <cellStyle name="Calculation 3 8 4 4" xfId="9060"/>
    <cellStyle name="Calculation 3 8 4 4 2" xfId="28106"/>
    <cellStyle name="Calculation 3 8 4 4 2 2" xfId="52498"/>
    <cellStyle name="Calculation 3 8 4 4 3" xfId="36857"/>
    <cellStyle name="Calculation 3 8 4 4 4" xfId="47657"/>
    <cellStyle name="Calculation 3 8 4 5" xfId="15084"/>
    <cellStyle name="Calculation 3 8 4 5 2" xfId="33411"/>
    <cellStyle name="Calculation 3 8 4 5 2 2" xfId="52909"/>
    <cellStyle name="Calculation 3 8 4 5 3" xfId="40239"/>
    <cellStyle name="Calculation 3 8 4 5 4" xfId="48412"/>
    <cellStyle name="Calculation 3 8 4 6" xfId="15778"/>
    <cellStyle name="Calculation 3 8 4 6 2" xfId="34105"/>
    <cellStyle name="Calculation 3 8 4 6 2 2" xfId="53289"/>
    <cellStyle name="Calculation 3 8 4 6 3" xfId="40933"/>
    <cellStyle name="Calculation 3 8 4 6 4" xfId="49106"/>
    <cellStyle name="Calculation 3 8 4 7" xfId="16396"/>
    <cellStyle name="Calculation 3 8 4 7 2" xfId="34723"/>
    <cellStyle name="Calculation 3 8 4 7 2 2" xfId="53622"/>
    <cellStyle name="Calculation 3 8 4 7 3" xfId="41551"/>
    <cellStyle name="Calculation 3 8 4 7 4" xfId="49724"/>
    <cellStyle name="Calculation 3 8 4 8" xfId="5043"/>
    <cellStyle name="Calculation 3 8 4 8 2" xfId="50460"/>
    <cellStyle name="Calculation 3 8 4 9" xfId="24495"/>
    <cellStyle name="Calculation 3 8 5" xfId="5880"/>
    <cellStyle name="Calculation 3 8 5 2" xfId="12284"/>
    <cellStyle name="Calculation 3 8 5 2 2" xfId="30611"/>
    <cellStyle name="Calculation 3 8 5 2 3" xfId="38450"/>
    <cellStyle name="Calculation 3 8 5 2 4" xfId="50923"/>
    <cellStyle name="Calculation 3 8 5 3" xfId="25332"/>
    <cellStyle name="Calculation 3 8 5 4" xfId="38114"/>
    <cellStyle name="Calculation 3 8 5 5" xfId="44739"/>
    <cellStyle name="Calculation 3 8 6" xfId="5291"/>
    <cellStyle name="Calculation 3 8 6 2" xfId="11740"/>
    <cellStyle name="Calculation 3 8 6 2 2" xfId="30067"/>
    <cellStyle name="Calculation 3 8 6 2 3" xfId="28384"/>
    <cellStyle name="Calculation 3 8 6 2 4" xfId="50597"/>
    <cellStyle name="Calculation 3 8 6 3" xfId="24743"/>
    <cellStyle name="Calculation 3 8 6 4" xfId="35780"/>
    <cellStyle name="Calculation 3 8 6 5" xfId="44150"/>
    <cellStyle name="Calculation 3 8 7" xfId="6733"/>
    <cellStyle name="Calculation 3 8 7 2" xfId="13026"/>
    <cellStyle name="Calculation 3 8 7 2 2" xfId="31353"/>
    <cellStyle name="Calculation 3 8 7 2 3" xfId="35254"/>
    <cellStyle name="Calculation 3 8 7 2 4" xfId="51383"/>
    <cellStyle name="Calculation 3 8 7 3" xfId="26185"/>
    <cellStyle name="Calculation 3 8 7 4" xfId="39424"/>
    <cellStyle name="Calculation 3 8 7 5" xfId="45591"/>
    <cellStyle name="Calculation 3 8 8" xfId="7343"/>
    <cellStyle name="Calculation 3 8 8 2" xfId="26795"/>
    <cellStyle name="Calculation 3 8 8 2 2" xfId="51715"/>
    <cellStyle name="Calculation 3 8 8 3" xfId="38465"/>
    <cellStyle name="Calculation 3 8 8 4" xfId="46201"/>
    <cellStyle name="Calculation 3 8 9" xfId="13651"/>
    <cellStyle name="Calculation 3 8 9 2" xfId="31978"/>
    <cellStyle name="Calculation 3 8 9 2 2" xfId="51762"/>
    <cellStyle name="Calculation 3 8 9 3" xfId="28381"/>
    <cellStyle name="Calculation 3 8 9 4" xfId="46291"/>
    <cellStyle name="Calculation 3 9" xfId="1269"/>
    <cellStyle name="Calculation 3 9 10" xfId="14269"/>
    <cellStyle name="Calculation 3 9 10 2" xfId="32596"/>
    <cellStyle name="Calculation 3 9 10 2 2" xfId="52145"/>
    <cellStyle name="Calculation 3 9 10 3" xfId="37783"/>
    <cellStyle name="Calculation 3 9 10 4" xfId="47000"/>
    <cellStyle name="Calculation 3 9 11" xfId="13661"/>
    <cellStyle name="Calculation 3 9 11 2" xfId="31988"/>
    <cellStyle name="Calculation 3 9 11 2 2" xfId="51772"/>
    <cellStyle name="Calculation 3 9 11 3" xfId="28649"/>
    <cellStyle name="Calculation 3 9 11 4" xfId="46301"/>
    <cellStyle name="Calculation 3 9 12" xfId="3875"/>
    <cellStyle name="Calculation 3 9 12 2" xfId="49957"/>
    <cellStyle name="Calculation 3 9 13" xfId="3047"/>
    <cellStyle name="Calculation 3 9 14" xfId="38950"/>
    <cellStyle name="Calculation 3 9 15" xfId="42159"/>
    <cellStyle name="Calculation 3 9 16" xfId="42441"/>
    <cellStyle name="Calculation 3 9 17" xfId="42962"/>
    <cellStyle name="Calculation 3 9 2" xfId="2410"/>
    <cellStyle name="Calculation 3 9 2 10" xfId="36196"/>
    <cellStyle name="Calculation 3 9 2 11" xfId="42684"/>
    <cellStyle name="Calculation 3 9 2 12" xfId="37881"/>
    <cellStyle name="Calculation 3 9 2 13" xfId="43729"/>
    <cellStyle name="Calculation 3 9 2 2" xfId="5871"/>
    <cellStyle name="Calculation 3 9 2 2 2" xfId="12276"/>
    <cellStyle name="Calculation 3 9 2 2 2 2" xfId="30603"/>
    <cellStyle name="Calculation 3 9 2 2 2 3" xfId="27048"/>
    <cellStyle name="Calculation 3 9 2 2 2 4" xfId="50917"/>
    <cellStyle name="Calculation 3 9 2 2 3" xfId="25323"/>
    <cellStyle name="Calculation 3 9 2 2 4" xfId="27650"/>
    <cellStyle name="Calculation 3 9 2 2 5" xfId="44730"/>
    <cellStyle name="Calculation 3 9 2 3" xfId="6961"/>
    <cellStyle name="Calculation 3 9 2 3 2" xfId="13248"/>
    <cellStyle name="Calculation 3 9 2 3 2 2" xfId="31575"/>
    <cellStyle name="Calculation 3 9 2 3 2 3" xfId="36282"/>
    <cellStyle name="Calculation 3 9 2 3 2 4" xfId="51512"/>
    <cellStyle name="Calculation 3 9 2 3 3" xfId="26413"/>
    <cellStyle name="Calculation 3 9 2 3 4" xfId="36931"/>
    <cellStyle name="Calculation 3 9 2 3 5" xfId="45819"/>
    <cellStyle name="Calculation 3 9 2 4" xfId="8887"/>
    <cellStyle name="Calculation 3 9 2 4 2" xfId="27933"/>
    <cellStyle name="Calculation 3 9 2 4 2 2" xfId="52412"/>
    <cellStyle name="Calculation 3 9 2 4 3" xfId="38572"/>
    <cellStyle name="Calculation 3 9 2 4 4" xfId="47484"/>
    <cellStyle name="Calculation 3 9 2 5" xfId="14911"/>
    <cellStyle name="Calculation 3 9 2 5 2" xfId="33238"/>
    <cellStyle name="Calculation 3 9 2 5 2 2" xfId="52823"/>
    <cellStyle name="Calculation 3 9 2 5 3" xfId="40066"/>
    <cellStyle name="Calculation 3 9 2 5 4" xfId="48239"/>
    <cellStyle name="Calculation 3 9 2 6" xfId="15605"/>
    <cellStyle name="Calculation 3 9 2 6 2" xfId="33932"/>
    <cellStyle name="Calculation 3 9 2 6 2 2" xfId="53203"/>
    <cellStyle name="Calculation 3 9 2 6 3" xfId="40760"/>
    <cellStyle name="Calculation 3 9 2 6 4" xfId="48933"/>
    <cellStyle name="Calculation 3 9 2 7" xfId="16223"/>
    <cellStyle name="Calculation 3 9 2 7 2" xfId="34550"/>
    <cellStyle name="Calculation 3 9 2 7 2 2" xfId="53536"/>
    <cellStyle name="Calculation 3 9 2 7 3" xfId="41378"/>
    <cellStyle name="Calculation 3 9 2 7 4" xfId="49551"/>
    <cellStyle name="Calculation 3 9 2 8" xfId="4870"/>
    <cellStyle name="Calculation 3 9 2 8 2" xfId="50374"/>
    <cellStyle name="Calculation 3 9 2 9" xfId="24322"/>
    <cellStyle name="Calculation 3 9 3" xfId="2572"/>
    <cellStyle name="Calculation 3 9 3 10" xfId="35801"/>
    <cellStyle name="Calculation 3 9 3 11" xfId="4206"/>
    <cellStyle name="Calculation 3 9 3 12" xfId="27651"/>
    <cellStyle name="Calculation 3 9 3 13" xfId="43891"/>
    <cellStyle name="Calculation 3 9 3 2" xfId="3347"/>
    <cellStyle name="Calculation 3 9 3 2 2" xfId="10385"/>
    <cellStyle name="Calculation 3 9 3 2 2 2" xfId="29103"/>
    <cellStyle name="Calculation 3 9 3 2 2 3" xfId="27325"/>
    <cellStyle name="Calculation 3 9 3 2 2 4" xfId="50114"/>
    <cellStyle name="Calculation 3 9 3 2 3" xfId="3757"/>
    <cellStyle name="Calculation 3 9 3 2 4" xfId="2888"/>
    <cellStyle name="Calculation 3 9 3 2 5" xfId="43248"/>
    <cellStyle name="Calculation 3 9 3 3" xfId="7123"/>
    <cellStyle name="Calculation 3 9 3 3 2" xfId="13410"/>
    <cellStyle name="Calculation 3 9 3 3 2 2" xfId="31737"/>
    <cellStyle name="Calculation 3 9 3 3 2 3" xfId="24100"/>
    <cellStyle name="Calculation 3 9 3 3 2 4" xfId="51594"/>
    <cellStyle name="Calculation 3 9 3 3 3" xfId="26575"/>
    <cellStyle name="Calculation 3 9 3 3 4" xfId="4085"/>
    <cellStyle name="Calculation 3 9 3 3 5" xfId="45981"/>
    <cellStyle name="Calculation 3 9 3 4" xfId="9049"/>
    <cellStyle name="Calculation 3 9 3 4 2" xfId="28095"/>
    <cellStyle name="Calculation 3 9 3 4 2 2" xfId="52494"/>
    <cellStyle name="Calculation 3 9 3 4 3" xfId="35321"/>
    <cellStyle name="Calculation 3 9 3 4 4" xfId="47646"/>
    <cellStyle name="Calculation 3 9 3 5" xfId="15073"/>
    <cellStyle name="Calculation 3 9 3 5 2" xfId="33400"/>
    <cellStyle name="Calculation 3 9 3 5 2 2" xfId="52905"/>
    <cellStyle name="Calculation 3 9 3 5 3" xfId="40228"/>
    <cellStyle name="Calculation 3 9 3 5 4" xfId="48401"/>
    <cellStyle name="Calculation 3 9 3 6" xfId="15767"/>
    <cellStyle name="Calculation 3 9 3 6 2" xfId="34094"/>
    <cellStyle name="Calculation 3 9 3 6 2 2" xfId="53285"/>
    <cellStyle name="Calculation 3 9 3 6 3" xfId="40922"/>
    <cellStyle name="Calculation 3 9 3 6 4" xfId="49095"/>
    <cellStyle name="Calculation 3 9 3 7" xfId="16385"/>
    <cellStyle name="Calculation 3 9 3 7 2" xfId="34712"/>
    <cellStyle name="Calculation 3 9 3 7 2 2" xfId="53618"/>
    <cellStyle name="Calculation 3 9 3 7 3" xfId="41540"/>
    <cellStyle name="Calculation 3 9 3 7 4" xfId="49713"/>
    <cellStyle name="Calculation 3 9 3 8" xfId="5032"/>
    <cellStyle name="Calculation 3 9 3 8 2" xfId="50456"/>
    <cellStyle name="Calculation 3 9 3 9" xfId="24484"/>
    <cellStyle name="Calculation 3 9 4" xfId="6289"/>
    <cellStyle name="Calculation 3 9 4 2" xfId="12655"/>
    <cellStyle name="Calculation 3 9 4 2 2" xfId="30982"/>
    <cellStyle name="Calculation 3 9 4 2 3" xfId="38094"/>
    <cellStyle name="Calculation 3 9 4 2 4" xfId="51129"/>
    <cellStyle name="Calculation 3 9 4 3" xfId="25741"/>
    <cellStyle name="Calculation 3 9 4 4" xfId="35394"/>
    <cellStyle name="Calculation 3 9 4 5" xfId="45148"/>
    <cellStyle name="Calculation 3 9 5" xfId="5304"/>
    <cellStyle name="Calculation 3 9 5 2" xfId="11753"/>
    <cellStyle name="Calculation 3 9 5 2 2" xfId="30080"/>
    <cellStyle name="Calculation 3 9 5 2 3" xfId="36916"/>
    <cellStyle name="Calculation 3 9 5 2 4" xfId="50606"/>
    <cellStyle name="Calculation 3 9 5 3" xfId="24756"/>
    <cellStyle name="Calculation 3 9 5 4" xfId="27413"/>
    <cellStyle name="Calculation 3 9 5 5" xfId="44163"/>
    <cellStyle name="Calculation 3 9 6" xfId="3432"/>
    <cellStyle name="Calculation 3 9 6 2" xfId="10468"/>
    <cellStyle name="Calculation 3 9 6 2 2" xfId="29162"/>
    <cellStyle name="Calculation 3 9 6 2 3" xfId="35377"/>
    <cellStyle name="Calculation 3 9 6 2 4" xfId="50130"/>
    <cellStyle name="Calculation 3 9 6 3" xfId="4411"/>
    <cellStyle name="Calculation 3 9 6 4" xfId="38558"/>
    <cellStyle name="Calculation 3 9 6 5" xfId="43278"/>
    <cellStyle name="Calculation 3 9 7" xfId="5333"/>
    <cellStyle name="Calculation 3 9 7 2" xfId="24785"/>
    <cellStyle name="Calculation 3 9 7 2 2" xfId="50624"/>
    <cellStyle name="Calculation 3 9 7 3" xfId="4282"/>
    <cellStyle name="Calculation 3 9 7 4" xfId="44192"/>
    <cellStyle name="Calculation 3 9 8" xfId="13950"/>
    <cellStyle name="Calculation 3 9 8 2" xfId="32277"/>
    <cellStyle name="Calculation 3 9 8 2 2" xfId="51967"/>
    <cellStyle name="Calculation 3 9 8 3" xfId="35006"/>
    <cellStyle name="Calculation 3 9 8 4" xfId="46681"/>
    <cellStyle name="Calculation 3 9 9" xfId="13715"/>
    <cellStyle name="Calculation 3 9 9 2" xfId="32042"/>
    <cellStyle name="Calculation 3 9 9 2 2" xfId="51797"/>
    <cellStyle name="Calculation 3 9 9 3" xfId="27453"/>
    <cellStyle name="Calculation 3 9 9 4" xfId="46355"/>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1703"/>
    <cellStyle name="Comma 3 10 2" xfId="8230"/>
    <cellStyle name="Comma 3 10 2 2" xfId="11245"/>
    <cellStyle name="Comma 3 10 2 2 2" xfId="21971"/>
    <cellStyle name="Comma 3 10 2 3" xfId="19853"/>
    <cellStyle name="Comma 3 10 3" xfId="17332"/>
    <cellStyle name="Comma 3 10 3 2" xfId="23140"/>
    <cellStyle name="Comma 3 10 4" xfId="9411"/>
    <cellStyle name="Comma 3 10 4 2" xfId="20437"/>
    <cellStyle name="Comma 3 10 5" xfId="18684"/>
    <cellStyle name="Comma 3 11" xfId="949"/>
    <cellStyle name="Comma 3 11 2" xfId="7577"/>
    <cellStyle name="Comma 3 11 2 2" xfId="16748"/>
    <cellStyle name="Comma 3 11 2 2 2" xfId="22556"/>
    <cellStyle name="Comma 3 11 2 3" xfId="19269"/>
    <cellStyle name="Comma 3 11 3" xfId="10624"/>
    <cellStyle name="Comma 3 11 3 2" xfId="21387"/>
    <cellStyle name="Comma 3 11 4" xfId="18100"/>
    <cellStyle name="Comma 3 12" xfId="3248"/>
    <cellStyle name="Comma 3 12 2" xfId="10295"/>
    <cellStyle name="Comma 3 12 2 2" xfId="21204"/>
    <cellStyle name="Comma 3 12 3" xfId="17917"/>
    <cellStyle name="Comma 3 13" xfId="7372"/>
    <cellStyle name="Comma 3 13 2" xfId="10018"/>
    <cellStyle name="Comma 3 13 2 2" xfId="21021"/>
    <cellStyle name="Comma 3 13 3" xfId="19086"/>
    <cellStyle name="Comma 3 14" xfId="16565"/>
    <cellStyle name="Comma 3 14 2" xfId="22373"/>
    <cellStyle name="Comma 3 15" xfId="9229"/>
    <cellStyle name="Comma 3 15 2" xfId="20255"/>
    <cellStyle name="Comma 3 16" xfId="17734"/>
    <cellStyle name="Comma 3 17" xfId="700"/>
    <cellStyle name="Comma 3 2" xfId="261"/>
    <cellStyle name="Comma 3 2 10" xfId="950"/>
    <cellStyle name="Comma 3 2 10 2" xfId="7578"/>
    <cellStyle name="Comma 3 2 10 2 2" xfId="16749"/>
    <cellStyle name="Comma 3 2 10 2 2 2" xfId="22557"/>
    <cellStyle name="Comma 3 2 10 2 3" xfId="19270"/>
    <cellStyle name="Comma 3 2 10 3" xfId="10625"/>
    <cellStyle name="Comma 3 2 10 3 2" xfId="21388"/>
    <cellStyle name="Comma 3 2 10 4" xfId="18101"/>
    <cellStyle name="Comma 3 2 11" xfId="3249"/>
    <cellStyle name="Comma 3 2 11 2" xfId="10296"/>
    <cellStyle name="Comma 3 2 11 2 2" xfId="21205"/>
    <cellStyle name="Comma 3 2 11 3" xfId="17918"/>
    <cellStyle name="Comma 3 2 12" xfId="7373"/>
    <cellStyle name="Comma 3 2 12 2" xfId="10019"/>
    <cellStyle name="Comma 3 2 12 2 2" xfId="21022"/>
    <cellStyle name="Comma 3 2 12 3" xfId="19087"/>
    <cellStyle name="Comma 3 2 13" xfId="16566"/>
    <cellStyle name="Comma 3 2 13 2" xfId="22374"/>
    <cellStyle name="Comma 3 2 14" xfId="9230"/>
    <cellStyle name="Comma 3 2 14 2" xfId="20256"/>
    <cellStyle name="Comma 3 2 15" xfId="17735"/>
    <cellStyle name="Comma 3 2 16" xfId="701"/>
    <cellStyle name="Comma 3 2 2" xfId="470"/>
    <cellStyle name="Comma 3 2 2 10" xfId="3374"/>
    <cellStyle name="Comma 3 2 2 10 2" xfId="10410"/>
    <cellStyle name="Comma 3 2 2 10 2 2" xfId="21223"/>
    <cellStyle name="Comma 3 2 2 10 3" xfId="17936"/>
    <cellStyle name="Comma 3 2 2 11" xfId="7391"/>
    <cellStyle name="Comma 3 2 2 11 2" xfId="10050"/>
    <cellStyle name="Comma 3 2 2 11 2 2" xfId="21040"/>
    <cellStyle name="Comma 3 2 2 11 3" xfId="19105"/>
    <cellStyle name="Comma 3 2 2 12" xfId="16584"/>
    <cellStyle name="Comma 3 2 2 12 2" xfId="22392"/>
    <cellStyle name="Comma 3 2 2 13" xfId="9248"/>
    <cellStyle name="Comma 3 2 2 13 2" xfId="20274"/>
    <cellStyle name="Comma 3 2 2 14" xfId="17753"/>
    <cellStyle name="Comma 3 2 2 15" xfId="720"/>
    <cellStyle name="Comma 3 2 2 2" xfId="573"/>
    <cellStyle name="Comma 3 2 2 2 10" xfId="9285"/>
    <cellStyle name="Comma 3 2 2 2 10 2" xfId="20311"/>
    <cellStyle name="Comma 3 2 2 2 11" xfId="17827"/>
    <cellStyle name="Comma 3 2 2 2 12" xfId="835"/>
    <cellStyle name="Comma 3 2 2 2 2" xfId="1137"/>
    <cellStyle name="Comma 3 2 2 2 2 2" xfId="1866"/>
    <cellStyle name="Comma 3 2 2 2 2 2 2" xfId="8364"/>
    <cellStyle name="Comma 3 2 2 2 2 2 2 2" xfId="17462"/>
    <cellStyle name="Comma 3 2 2 2 2 2 2 2 2" xfId="23270"/>
    <cellStyle name="Comma 3 2 2 2 2 2 2 3" xfId="19983"/>
    <cellStyle name="Comma 3 2 2 2 2 2 3" xfId="11386"/>
    <cellStyle name="Comma 3 2 2 2 2 2 3 2" xfId="22101"/>
    <cellStyle name="Comma 3 2 2 2 2 2 4" xfId="18814"/>
    <cellStyle name="Comma 3 2 2 2 2 3" xfId="7765"/>
    <cellStyle name="Comma 3 2 2 2 2 3 2" xfId="10754"/>
    <cellStyle name="Comma 3 2 2 2 2 3 2 2" xfId="21517"/>
    <cellStyle name="Comma 3 2 2 2 2 3 3" xfId="19399"/>
    <cellStyle name="Comma 3 2 2 2 2 4" xfId="16878"/>
    <cellStyle name="Comma 3 2 2 2 2 4 2" xfId="22686"/>
    <cellStyle name="Comma 3 2 2 2 2 5" xfId="9541"/>
    <cellStyle name="Comma 3 2 2 2 2 5 2" xfId="20567"/>
    <cellStyle name="Comma 3 2 2 2 2 6" xfId="18230"/>
    <cellStyle name="Comma 3 2 2 2 3" xfId="1359"/>
    <cellStyle name="Comma 3 2 2 2 3 2" xfId="2089"/>
    <cellStyle name="Comma 3 2 2 2 3 2 2" xfId="8566"/>
    <cellStyle name="Comma 3 2 2 2 3 2 2 2" xfId="17608"/>
    <cellStyle name="Comma 3 2 2 2 3 2 2 2 2" xfId="23416"/>
    <cellStyle name="Comma 3 2 2 2 3 2 2 3" xfId="20129"/>
    <cellStyle name="Comma 3 2 2 2 3 2 3" xfId="11539"/>
    <cellStyle name="Comma 3 2 2 2 3 2 3 2" xfId="22247"/>
    <cellStyle name="Comma 3 2 2 2 3 2 4" xfId="18960"/>
    <cellStyle name="Comma 3 2 2 2 3 3" xfId="7922"/>
    <cellStyle name="Comma 3 2 2 2 3 3 2" xfId="10927"/>
    <cellStyle name="Comma 3 2 2 2 3 3 2 2" xfId="21663"/>
    <cellStyle name="Comma 3 2 2 2 3 3 3" xfId="19545"/>
    <cellStyle name="Comma 3 2 2 2 3 4" xfId="17024"/>
    <cellStyle name="Comma 3 2 2 2 3 4 2" xfId="22832"/>
    <cellStyle name="Comma 3 2 2 2 3 5" xfId="9687"/>
    <cellStyle name="Comma 3 2 2 2 3 5 2" xfId="20713"/>
    <cellStyle name="Comma 3 2 2 2 3 6" xfId="18376"/>
    <cellStyle name="Comma 3 2 2 2 4" xfId="1573"/>
    <cellStyle name="Comma 3 2 2 2 4 2" xfId="8104"/>
    <cellStyle name="Comma 3 2 2 2 4 2 2" xfId="11117"/>
    <cellStyle name="Comma 3 2 2 2 4 2 2 2" xfId="21845"/>
    <cellStyle name="Comma 3 2 2 2 4 2 3" xfId="19727"/>
    <cellStyle name="Comma 3 2 2 2 4 3" xfId="17206"/>
    <cellStyle name="Comma 3 2 2 2 4 3 2" xfId="23014"/>
    <cellStyle name="Comma 3 2 2 2 4 4" xfId="9869"/>
    <cellStyle name="Comma 3 2 2 2 4 4 2" xfId="20895"/>
    <cellStyle name="Comma 3 2 2 2 4 5" xfId="18558"/>
    <cellStyle name="Comma 3 2 2 2 5" xfId="1788"/>
    <cellStyle name="Comma 3 2 2 2 5 2" xfId="8286"/>
    <cellStyle name="Comma 3 2 2 2 5 2 2" xfId="11312"/>
    <cellStyle name="Comma 3 2 2 2 5 2 2 2" xfId="22027"/>
    <cellStyle name="Comma 3 2 2 2 5 2 3" xfId="19909"/>
    <cellStyle name="Comma 3 2 2 2 5 3" xfId="17388"/>
    <cellStyle name="Comma 3 2 2 2 5 3 2" xfId="23196"/>
    <cellStyle name="Comma 3 2 2 2 5 4" xfId="9467"/>
    <cellStyle name="Comma 3 2 2 2 5 4 2" xfId="20493"/>
    <cellStyle name="Comma 3 2 2 2 5 5" xfId="18740"/>
    <cellStyle name="Comma 3 2 2 2 6" xfId="1062"/>
    <cellStyle name="Comma 3 2 2 2 6 2" xfId="7690"/>
    <cellStyle name="Comma 3 2 2 2 6 2 2" xfId="16804"/>
    <cellStyle name="Comma 3 2 2 2 6 2 2 2" xfId="22612"/>
    <cellStyle name="Comma 3 2 2 2 6 2 3" xfId="19325"/>
    <cellStyle name="Comma 3 2 2 2 6 3" xfId="10680"/>
    <cellStyle name="Comma 3 2 2 2 6 3 2" xfId="21443"/>
    <cellStyle name="Comma 3 2 2 2 6 4" xfId="18156"/>
    <cellStyle name="Comma 3 2 2 2 7" xfId="3485"/>
    <cellStyle name="Comma 3 2 2 2 7 2" xfId="10520"/>
    <cellStyle name="Comma 3 2 2 2 7 2 2" xfId="21297"/>
    <cellStyle name="Comma 3 2 2 2 7 3" xfId="18010"/>
    <cellStyle name="Comma 3 2 2 2 8" xfId="7465"/>
    <cellStyle name="Comma 3 2 2 2 8 2" xfId="10135"/>
    <cellStyle name="Comma 3 2 2 2 8 2 2" xfId="21114"/>
    <cellStyle name="Comma 3 2 2 2 8 3" xfId="19179"/>
    <cellStyle name="Comma 3 2 2 2 9" xfId="16658"/>
    <cellStyle name="Comma 3 2 2 2 9 2" xfId="22466"/>
    <cellStyle name="Comma 3 2 2 3" xfId="631"/>
    <cellStyle name="Comma 3 2 2 3 10" xfId="17863"/>
    <cellStyle name="Comma 3 2 2 3 11" xfId="872"/>
    <cellStyle name="Comma 3 2 2 3 2" xfId="1417"/>
    <cellStyle name="Comma 3 2 2 3 2 2" xfId="2125"/>
    <cellStyle name="Comma 3 2 2 3 2 2 2" xfId="8602"/>
    <cellStyle name="Comma 3 2 2 3 2 2 2 2" xfId="17644"/>
    <cellStyle name="Comma 3 2 2 3 2 2 2 2 2" xfId="23452"/>
    <cellStyle name="Comma 3 2 2 3 2 2 2 3" xfId="20165"/>
    <cellStyle name="Comma 3 2 2 3 2 2 3" xfId="11575"/>
    <cellStyle name="Comma 3 2 2 3 2 2 3 2" xfId="22283"/>
    <cellStyle name="Comma 3 2 2 3 2 2 4" xfId="18996"/>
    <cellStyle name="Comma 3 2 2 3 2 3" xfId="7958"/>
    <cellStyle name="Comma 3 2 2 3 2 3 2" xfId="10969"/>
    <cellStyle name="Comma 3 2 2 3 2 3 2 2" xfId="21699"/>
    <cellStyle name="Comma 3 2 2 3 2 3 3" xfId="19581"/>
    <cellStyle name="Comma 3 2 2 3 2 4" xfId="17060"/>
    <cellStyle name="Comma 3 2 2 3 2 4 2" xfId="22868"/>
    <cellStyle name="Comma 3 2 2 3 2 5" xfId="9723"/>
    <cellStyle name="Comma 3 2 2 3 2 5 2" xfId="20749"/>
    <cellStyle name="Comma 3 2 2 3 2 6" xfId="18412"/>
    <cellStyle name="Comma 3 2 2 3 3" xfId="1609"/>
    <cellStyle name="Comma 3 2 2 3 3 2" xfId="8140"/>
    <cellStyle name="Comma 3 2 2 3 3 2 2" xfId="11153"/>
    <cellStyle name="Comma 3 2 2 3 3 2 2 2" xfId="21881"/>
    <cellStyle name="Comma 3 2 2 3 3 2 3" xfId="19763"/>
    <cellStyle name="Comma 3 2 2 3 3 3" xfId="17242"/>
    <cellStyle name="Comma 3 2 2 3 3 3 2" xfId="23050"/>
    <cellStyle name="Comma 3 2 2 3 3 4" xfId="9905"/>
    <cellStyle name="Comma 3 2 2 3 3 4 2" xfId="20931"/>
    <cellStyle name="Comma 3 2 2 3 3 5" xfId="18594"/>
    <cellStyle name="Comma 3 2 2 3 4" xfId="1918"/>
    <cellStyle name="Comma 3 2 2 3 4 2" xfId="8400"/>
    <cellStyle name="Comma 3 2 2 3 4 2 2" xfId="11427"/>
    <cellStyle name="Comma 3 2 2 3 4 2 2 2" xfId="22137"/>
    <cellStyle name="Comma 3 2 2 3 4 2 3" xfId="20019"/>
    <cellStyle name="Comma 3 2 2 3 4 3" xfId="17498"/>
    <cellStyle name="Comma 3 2 2 3 4 3 2" xfId="23306"/>
    <cellStyle name="Comma 3 2 2 3 4 4" xfId="9577"/>
    <cellStyle name="Comma 3 2 2 3 4 4 2" xfId="20603"/>
    <cellStyle name="Comma 3 2 2 3 4 5" xfId="18850"/>
    <cellStyle name="Comma 3 2 2 3 5" xfId="1178"/>
    <cellStyle name="Comma 3 2 2 3 5 2" xfId="7806"/>
    <cellStyle name="Comma 3 2 2 3 5 2 2" xfId="16914"/>
    <cellStyle name="Comma 3 2 2 3 5 2 2 2" xfId="22722"/>
    <cellStyle name="Comma 3 2 2 3 5 2 3" xfId="19435"/>
    <cellStyle name="Comma 3 2 2 3 5 3" xfId="10790"/>
    <cellStyle name="Comma 3 2 2 3 5 3 2" xfId="21553"/>
    <cellStyle name="Comma 3 2 2 3 5 4" xfId="18266"/>
    <cellStyle name="Comma 3 2 2 3 6" xfId="3533"/>
    <cellStyle name="Comma 3 2 2 3 6 2" xfId="10567"/>
    <cellStyle name="Comma 3 2 2 3 6 2 2" xfId="21333"/>
    <cellStyle name="Comma 3 2 2 3 6 3" xfId="18046"/>
    <cellStyle name="Comma 3 2 2 3 7" xfId="7501"/>
    <cellStyle name="Comma 3 2 2 3 7 2" xfId="10176"/>
    <cellStyle name="Comma 3 2 2 3 7 2 2" xfId="21150"/>
    <cellStyle name="Comma 3 2 2 3 7 3" xfId="19215"/>
    <cellStyle name="Comma 3 2 2 3 8" xfId="16694"/>
    <cellStyle name="Comma 3 2 2 3 8 2" xfId="22502"/>
    <cellStyle name="Comma 3 2 2 3 9" xfId="9321"/>
    <cellStyle name="Comma 3 2 2 3 9 2" xfId="20347"/>
    <cellStyle name="Comma 3 2 2 4" xfId="672"/>
    <cellStyle name="Comma 3 2 2 4 10" xfId="17899"/>
    <cellStyle name="Comma 3 2 2 4 11" xfId="908"/>
    <cellStyle name="Comma 3 2 2 4 2" xfId="1458"/>
    <cellStyle name="Comma 3 2 2 4 2 2" xfId="2161"/>
    <cellStyle name="Comma 3 2 2 4 2 2 2" xfId="8638"/>
    <cellStyle name="Comma 3 2 2 4 2 2 2 2" xfId="17680"/>
    <cellStyle name="Comma 3 2 2 4 2 2 2 2 2" xfId="23488"/>
    <cellStyle name="Comma 3 2 2 4 2 2 2 3" xfId="20201"/>
    <cellStyle name="Comma 3 2 2 4 2 2 3" xfId="11611"/>
    <cellStyle name="Comma 3 2 2 4 2 2 3 2" xfId="22319"/>
    <cellStyle name="Comma 3 2 2 4 2 2 4" xfId="19032"/>
    <cellStyle name="Comma 3 2 2 4 2 3" xfId="7994"/>
    <cellStyle name="Comma 3 2 2 4 2 3 2" xfId="11006"/>
    <cellStyle name="Comma 3 2 2 4 2 3 2 2" xfId="21735"/>
    <cellStyle name="Comma 3 2 2 4 2 3 3" xfId="19617"/>
    <cellStyle name="Comma 3 2 2 4 2 4" xfId="17096"/>
    <cellStyle name="Comma 3 2 2 4 2 4 2" xfId="22904"/>
    <cellStyle name="Comma 3 2 2 4 2 5" xfId="9759"/>
    <cellStyle name="Comma 3 2 2 4 2 5 2" xfId="20785"/>
    <cellStyle name="Comma 3 2 2 4 2 6" xfId="18448"/>
    <cellStyle name="Comma 3 2 2 4 3" xfId="1645"/>
    <cellStyle name="Comma 3 2 2 4 3 2" xfId="8176"/>
    <cellStyle name="Comma 3 2 2 4 3 2 2" xfId="11189"/>
    <cellStyle name="Comma 3 2 2 4 3 2 2 2" xfId="21917"/>
    <cellStyle name="Comma 3 2 2 4 3 2 3" xfId="19799"/>
    <cellStyle name="Comma 3 2 2 4 3 3" xfId="17278"/>
    <cellStyle name="Comma 3 2 2 4 3 3 2" xfId="23086"/>
    <cellStyle name="Comma 3 2 2 4 3 4" xfId="9941"/>
    <cellStyle name="Comma 3 2 2 4 3 4 2" xfId="20967"/>
    <cellStyle name="Comma 3 2 2 4 3 5" xfId="18630"/>
    <cellStyle name="Comma 3 2 2 4 4" xfId="1959"/>
    <cellStyle name="Comma 3 2 2 4 4 2" xfId="8436"/>
    <cellStyle name="Comma 3 2 2 4 4 2 2" xfId="11465"/>
    <cellStyle name="Comma 3 2 2 4 4 2 2 2" xfId="22173"/>
    <cellStyle name="Comma 3 2 2 4 4 2 3" xfId="20055"/>
    <cellStyle name="Comma 3 2 2 4 4 3" xfId="17534"/>
    <cellStyle name="Comma 3 2 2 4 4 3 2" xfId="23342"/>
    <cellStyle name="Comma 3 2 2 4 4 4" xfId="9613"/>
    <cellStyle name="Comma 3 2 2 4 4 4 2" xfId="20639"/>
    <cellStyle name="Comma 3 2 2 4 4 5" xfId="18886"/>
    <cellStyle name="Comma 3 2 2 4 5" xfId="1216"/>
    <cellStyle name="Comma 3 2 2 4 5 2" xfId="7844"/>
    <cellStyle name="Comma 3 2 2 4 5 2 2" xfId="16950"/>
    <cellStyle name="Comma 3 2 2 4 5 2 2 2" xfId="22758"/>
    <cellStyle name="Comma 3 2 2 4 5 2 3" xfId="19471"/>
    <cellStyle name="Comma 3 2 2 4 5 3" xfId="10826"/>
    <cellStyle name="Comma 3 2 2 4 5 3 2" xfId="21589"/>
    <cellStyle name="Comma 3 2 2 4 5 4" xfId="18302"/>
    <cellStyle name="Comma 3 2 2 4 6" xfId="3572"/>
    <cellStyle name="Comma 3 2 2 4 6 2" xfId="10606"/>
    <cellStyle name="Comma 3 2 2 4 6 2 2" xfId="21369"/>
    <cellStyle name="Comma 3 2 2 4 6 3" xfId="18082"/>
    <cellStyle name="Comma 3 2 2 4 7" xfId="7537"/>
    <cellStyle name="Comma 3 2 2 4 7 2" xfId="10213"/>
    <cellStyle name="Comma 3 2 2 4 7 2 2" xfId="21186"/>
    <cellStyle name="Comma 3 2 2 4 7 3" xfId="19251"/>
    <cellStyle name="Comma 3 2 2 4 8" xfId="16730"/>
    <cellStyle name="Comma 3 2 2 4 8 2" xfId="22538"/>
    <cellStyle name="Comma 3 2 2 4 9" xfId="9357"/>
    <cellStyle name="Comma 3 2 2 4 9 2" xfId="20383"/>
    <cellStyle name="Comma 3 2 2 5" xfId="536"/>
    <cellStyle name="Comma 3 2 2 5 10" xfId="17790"/>
    <cellStyle name="Comma 3 2 2 5 11" xfId="769"/>
    <cellStyle name="Comma 3 2 2 5 2" xfId="1499"/>
    <cellStyle name="Comma 3 2 2 5 2 2" xfId="2197"/>
    <cellStyle name="Comma 3 2 2 5 2 2 2" xfId="8674"/>
    <cellStyle name="Comma 3 2 2 5 2 2 2 2" xfId="17716"/>
    <cellStyle name="Comma 3 2 2 5 2 2 2 2 2" xfId="23524"/>
    <cellStyle name="Comma 3 2 2 5 2 2 2 3" xfId="20237"/>
    <cellStyle name="Comma 3 2 2 5 2 2 3" xfId="11647"/>
    <cellStyle name="Comma 3 2 2 5 2 2 3 2" xfId="22355"/>
    <cellStyle name="Comma 3 2 2 5 2 2 4" xfId="19068"/>
    <cellStyle name="Comma 3 2 2 5 2 3" xfId="8030"/>
    <cellStyle name="Comma 3 2 2 5 2 3 2" xfId="11043"/>
    <cellStyle name="Comma 3 2 2 5 2 3 2 2" xfId="21771"/>
    <cellStyle name="Comma 3 2 2 5 2 3 3" xfId="19653"/>
    <cellStyle name="Comma 3 2 2 5 2 4" xfId="17132"/>
    <cellStyle name="Comma 3 2 2 5 2 4 2" xfId="22940"/>
    <cellStyle name="Comma 3 2 2 5 2 5" xfId="9795"/>
    <cellStyle name="Comma 3 2 2 5 2 5 2" xfId="20821"/>
    <cellStyle name="Comma 3 2 2 5 2 6" xfId="18484"/>
    <cellStyle name="Comma 3 2 2 5 3" xfId="1681"/>
    <cellStyle name="Comma 3 2 2 5 3 2" xfId="8212"/>
    <cellStyle name="Comma 3 2 2 5 3 2 2" xfId="11225"/>
    <cellStyle name="Comma 3 2 2 5 3 2 2 2" xfId="21953"/>
    <cellStyle name="Comma 3 2 2 5 3 2 3" xfId="19835"/>
    <cellStyle name="Comma 3 2 2 5 3 3" xfId="17314"/>
    <cellStyle name="Comma 3 2 2 5 3 3 2" xfId="23122"/>
    <cellStyle name="Comma 3 2 2 5 3 4" xfId="9977"/>
    <cellStyle name="Comma 3 2 2 5 3 4 2" xfId="21003"/>
    <cellStyle name="Comma 3 2 2 5 3 5" xfId="18666"/>
    <cellStyle name="Comma 3 2 2 5 4" xfId="1829"/>
    <cellStyle name="Comma 3 2 2 5 4 2" xfId="8327"/>
    <cellStyle name="Comma 3 2 2 5 4 2 2" xfId="11349"/>
    <cellStyle name="Comma 3 2 2 5 4 2 2 2" xfId="22064"/>
    <cellStyle name="Comma 3 2 2 5 4 2 3" xfId="19946"/>
    <cellStyle name="Comma 3 2 2 5 4 3" xfId="17425"/>
    <cellStyle name="Comma 3 2 2 5 4 3 2" xfId="23233"/>
    <cellStyle name="Comma 3 2 2 5 4 4" xfId="9504"/>
    <cellStyle name="Comma 3 2 2 5 4 4 2" xfId="20530"/>
    <cellStyle name="Comma 3 2 2 5 4 5" xfId="18777"/>
    <cellStyle name="Comma 3 2 2 5 5" xfId="1100"/>
    <cellStyle name="Comma 3 2 2 5 5 2" xfId="7728"/>
    <cellStyle name="Comma 3 2 2 5 5 2 2" xfId="16841"/>
    <cellStyle name="Comma 3 2 2 5 5 2 2 2" xfId="22649"/>
    <cellStyle name="Comma 3 2 2 5 5 2 3" xfId="19362"/>
    <cellStyle name="Comma 3 2 2 5 5 3" xfId="10717"/>
    <cellStyle name="Comma 3 2 2 5 5 3 2" xfId="21480"/>
    <cellStyle name="Comma 3 2 2 5 5 4" xfId="18193"/>
    <cellStyle name="Comma 3 2 2 5 6" xfId="3429"/>
    <cellStyle name="Comma 3 2 2 5 6 2" xfId="10465"/>
    <cellStyle name="Comma 3 2 2 5 6 2 2" xfId="21260"/>
    <cellStyle name="Comma 3 2 2 5 6 3" xfId="17973"/>
    <cellStyle name="Comma 3 2 2 5 7" xfId="7428"/>
    <cellStyle name="Comma 3 2 2 5 7 2" xfId="10098"/>
    <cellStyle name="Comma 3 2 2 5 7 2 2" xfId="21077"/>
    <cellStyle name="Comma 3 2 2 5 7 3" xfId="19142"/>
    <cellStyle name="Comma 3 2 2 5 8" xfId="16621"/>
    <cellStyle name="Comma 3 2 2 5 8 2" xfId="22429"/>
    <cellStyle name="Comma 3 2 2 5 9" xfId="9393"/>
    <cellStyle name="Comma 3 2 2 5 9 2" xfId="20419"/>
    <cellStyle name="Comma 3 2 2 6" xfId="1293"/>
    <cellStyle name="Comma 3 2 2 6 2" xfId="2052"/>
    <cellStyle name="Comma 3 2 2 6 2 2" xfId="8529"/>
    <cellStyle name="Comma 3 2 2 6 2 2 2" xfId="17571"/>
    <cellStyle name="Comma 3 2 2 6 2 2 2 2" xfId="23379"/>
    <cellStyle name="Comma 3 2 2 6 2 2 3" xfId="20092"/>
    <cellStyle name="Comma 3 2 2 6 2 3" xfId="11502"/>
    <cellStyle name="Comma 3 2 2 6 2 3 2" xfId="22210"/>
    <cellStyle name="Comma 3 2 2 6 2 4" xfId="18923"/>
    <cellStyle name="Comma 3 2 2 6 3" xfId="7885"/>
    <cellStyle name="Comma 3 2 2 6 3 2" xfId="10883"/>
    <cellStyle name="Comma 3 2 2 6 3 2 2" xfId="21626"/>
    <cellStyle name="Comma 3 2 2 6 3 3" xfId="19508"/>
    <cellStyle name="Comma 3 2 2 6 4" xfId="16987"/>
    <cellStyle name="Comma 3 2 2 6 4 2" xfId="22795"/>
    <cellStyle name="Comma 3 2 2 6 5" xfId="9650"/>
    <cellStyle name="Comma 3 2 2 6 5 2" xfId="20676"/>
    <cellStyle name="Comma 3 2 2 6 6" xfId="18339"/>
    <cellStyle name="Comma 3 2 2 7" xfId="1536"/>
    <cellStyle name="Comma 3 2 2 7 2" xfId="8067"/>
    <cellStyle name="Comma 3 2 2 7 2 2" xfId="11080"/>
    <cellStyle name="Comma 3 2 2 7 2 2 2" xfId="21808"/>
    <cellStyle name="Comma 3 2 2 7 2 3" xfId="19690"/>
    <cellStyle name="Comma 3 2 2 7 3" xfId="17169"/>
    <cellStyle name="Comma 3 2 2 7 3 2" xfId="22977"/>
    <cellStyle name="Comma 3 2 2 7 4" xfId="9832"/>
    <cellStyle name="Comma 3 2 2 7 4 2" xfId="20858"/>
    <cellStyle name="Comma 3 2 2 7 5" xfId="18521"/>
    <cellStyle name="Comma 3 2 2 8" xfId="1722"/>
    <cellStyle name="Comma 3 2 2 8 2" xfId="8249"/>
    <cellStyle name="Comma 3 2 2 8 2 2" xfId="11264"/>
    <cellStyle name="Comma 3 2 2 8 2 2 2" xfId="21990"/>
    <cellStyle name="Comma 3 2 2 8 2 3" xfId="19872"/>
    <cellStyle name="Comma 3 2 2 8 3" xfId="17351"/>
    <cellStyle name="Comma 3 2 2 8 3 2" xfId="23159"/>
    <cellStyle name="Comma 3 2 2 8 4" xfId="9430"/>
    <cellStyle name="Comma 3 2 2 8 4 2" xfId="20456"/>
    <cellStyle name="Comma 3 2 2 8 5" xfId="18703"/>
    <cellStyle name="Comma 3 2 2 9" xfId="1016"/>
    <cellStyle name="Comma 3 2 2 9 2" xfId="7644"/>
    <cellStyle name="Comma 3 2 2 9 2 2" xfId="16767"/>
    <cellStyle name="Comma 3 2 2 9 2 2 2" xfId="22575"/>
    <cellStyle name="Comma 3 2 2 9 2 3" xfId="19288"/>
    <cellStyle name="Comma 3 2 2 9 3" xfId="10643"/>
    <cellStyle name="Comma 3 2 2 9 3 2" xfId="21406"/>
    <cellStyle name="Comma 3 2 2 9 4" xfId="18119"/>
    <cellStyle name="Comma 3 2 3" xfId="555"/>
    <cellStyle name="Comma 3 2 3 10" xfId="9267"/>
    <cellStyle name="Comma 3 2 3 10 2" xfId="20293"/>
    <cellStyle name="Comma 3 2 3 11" xfId="17809"/>
    <cellStyle name="Comma 3 2 3 12" xfId="817"/>
    <cellStyle name="Comma 3 2 3 2" xfId="1119"/>
    <cellStyle name="Comma 3 2 3 2 2" xfId="1848"/>
    <cellStyle name="Comma 3 2 3 2 2 2" xfId="8346"/>
    <cellStyle name="Comma 3 2 3 2 2 2 2" xfId="17444"/>
    <cellStyle name="Comma 3 2 3 2 2 2 2 2" xfId="23252"/>
    <cellStyle name="Comma 3 2 3 2 2 2 3" xfId="19965"/>
    <cellStyle name="Comma 3 2 3 2 2 3" xfId="11368"/>
    <cellStyle name="Comma 3 2 3 2 2 3 2" xfId="22083"/>
    <cellStyle name="Comma 3 2 3 2 2 4" xfId="18796"/>
    <cellStyle name="Comma 3 2 3 2 3" xfId="7747"/>
    <cellStyle name="Comma 3 2 3 2 3 2" xfId="10736"/>
    <cellStyle name="Comma 3 2 3 2 3 2 2" xfId="21499"/>
    <cellStyle name="Comma 3 2 3 2 3 3" xfId="19381"/>
    <cellStyle name="Comma 3 2 3 2 4" xfId="16860"/>
    <cellStyle name="Comma 3 2 3 2 4 2" xfId="22668"/>
    <cellStyle name="Comma 3 2 3 2 5" xfId="9523"/>
    <cellStyle name="Comma 3 2 3 2 5 2" xfId="20549"/>
    <cellStyle name="Comma 3 2 3 2 6" xfId="18212"/>
    <cellStyle name="Comma 3 2 3 3" xfId="1341"/>
    <cellStyle name="Comma 3 2 3 3 2" xfId="2071"/>
    <cellStyle name="Comma 3 2 3 3 2 2" xfId="8548"/>
    <cellStyle name="Comma 3 2 3 3 2 2 2" xfId="17590"/>
    <cellStyle name="Comma 3 2 3 3 2 2 2 2" xfId="23398"/>
    <cellStyle name="Comma 3 2 3 3 2 2 3" xfId="20111"/>
    <cellStyle name="Comma 3 2 3 3 2 3" xfId="11521"/>
    <cellStyle name="Comma 3 2 3 3 2 3 2" xfId="22229"/>
    <cellStyle name="Comma 3 2 3 3 2 4" xfId="18942"/>
    <cellStyle name="Comma 3 2 3 3 3" xfId="7904"/>
    <cellStyle name="Comma 3 2 3 3 3 2" xfId="10909"/>
    <cellStyle name="Comma 3 2 3 3 3 2 2" xfId="21645"/>
    <cellStyle name="Comma 3 2 3 3 3 3" xfId="19527"/>
    <cellStyle name="Comma 3 2 3 3 4" xfId="17006"/>
    <cellStyle name="Comma 3 2 3 3 4 2" xfId="22814"/>
    <cellStyle name="Comma 3 2 3 3 5" xfId="9669"/>
    <cellStyle name="Comma 3 2 3 3 5 2" xfId="20695"/>
    <cellStyle name="Comma 3 2 3 3 6" xfId="18358"/>
    <cellStyle name="Comma 3 2 3 4" xfId="1555"/>
    <cellStyle name="Comma 3 2 3 4 2" xfId="8086"/>
    <cellStyle name="Comma 3 2 3 4 2 2" xfId="11099"/>
    <cellStyle name="Comma 3 2 3 4 2 2 2" xfId="21827"/>
    <cellStyle name="Comma 3 2 3 4 2 3" xfId="19709"/>
    <cellStyle name="Comma 3 2 3 4 3" xfId="17188"/>
    <cellStyle name="Comma 3 2 3 4 3 2" xfId="22996"/>
    <cellStyle name="Comma 3 2 3 4 4" xfId="9851"/>
    <cellStyle name="Comma 3 2 3 4 4 2" xfId="20877"/>
    <cellStyle name="Comma 3 2 3 4 5" xfId="18540"/>
    <cellStyle name="Comma 3 2 3 5" xfId="1770"/>
    <cellStyle name="Comma 3 2 3 5 2" xfId="8268"/>
    <cellStyle name="Comma 3 2 3 5 2 2" xfId="11294"/>
    <cellStyle name="Comma 3 2 3 5 2 2 2" xfId="22009"/>
    <cellStyle name="Comma 3 2 3 5 2 3" xfId="19891"/>
    <cellStyle name="Comma 3 2 3 5 3" xfId="17370"/>
    <cellStyle name="Comma 3 2 3 5 3 2" xfId="23178"/>
    <cellStyle name="Comma 3 2 3 5 4" xfId="9449"/>
    <cellStyle name="Comma 3 2 3 5 4 2" xfId="20475"/>
    <cellStyle name="Comma 3 2 3 5 5" xfId="18722"/>
    <cellStyle name="Comma 3 2 3 6" xfId="1044"/>
    <cellStyle name="Comma 3 2 3 6 2" xfId="7672"/>
    <cellStyle name="Comma 3 2 3 6 2 2" xfId="16786"/>
    <cellStyle name="Comma 3 2 3 6 2 2 2" xfId="22594"/>
    <cellStyle name="Comma 3 2 3 6 2 3" xfId="19307"/>
    <cellStyle name="Comma 3 2 3 6 3" xfId="10662"/>
    <cellStyle name="Comma 3 2 3 6 3 2" xfId="21425"/>
    <cellStyle name="Comma 3 2 3 6 4" xfId="18138"/>
    <cellStyle name="Comma 3 2 3 7" xfId="3467"/>
    <cellStyle name="Comma 3 2 3 7 2" xfId="10502"/>
    <cellStyle name="Comma 3 2 3 7 2 2" xfId="21279"/>
    <cellStyle name="Comma 3 2 3 7 3" xfId="17992"/>
    <cellStyle name="Comma 3 2 3 8" xfId="7447"/>
    <cellStyle name="Comma 3 2 3 8 2" xfId="10117"/>
    <cellStyle name="Comma 3 2 3 8 2 2" xfId="21096"/>
    <cellStyle name="Comma 3 2 3 8 3" xfId="19161"/>
    <cellStyle name="Comma 3 2 3 9" xfId="16640"/>
    <cellStyle name="Comma 3 2 3 9 2" xfId="22448"/>
    <cellStyle name="Comma 3 2 4" xfId="598"/>
    <cellStyle name="Comma 3 2 4 10" xfId="17845"/>
    <cellStyle name="Comma 3 2 4 11" xfId="853"/>
    <cellStyle name="Comma 3 2 4 2" xfId="1384"/>
    <cellStyle name="Comma 3 2 4 2 2" xfId="2107"/>
    <cellStyle name="Comma 3 2 4 2 2 2" xfId="8584"/>
    <cellStyle name="Comma 3 2 4 2 2 2 2" xfId="17626"/>
    <cellStyle name="Comma 3 2 4 2 2 2 2 2" xfId="23434"/>
    <cellStyle name="Comma 3 2 4 2 2 2 3" xfId="20147"/>
    <cellStyle name="Comma 3 2 4 2 2 3" xfId="11557"/>
    <cellStyle name="Comma 3 2 4 2 2 3 2" xfId="22265"/>
    <cellStyle name="Comma 3 2 4 2 2 4" xfId="18978"/>
    <cellStyle name="Comma 3 2 4 2 3" xfId="7940"/>
    <cellStyle name="Comma 3 2 4 2 3 2" xfId="10948"/>
    <cellStyle name="Comma 3 2 4 2 3 2 2" xfId="21681"/>
    <cellStyle name="Comma 3 2 4 2 3 3" xfId="19563"/>
    <cellStyle name="Comma 3 2 4 2 4" xfId="17042"/>
    <cellStyle name="Comma 3 2 4 2 4 2" xfId="22850"/>
    <cellStyle name="Comma 3 2 4 2 5" xfId="9705"/>
    <cellStyle name="Comma 3 2 4 2 5 2" xfId="20731"/>
    <cellStyle name="Comma 3 2 4 2 6" xfId="18394"/>
    <cellStyle name="Comma 3 2 4 3" xfId="1591"/>
    <cellStyle name="Comma 3 2 4 3 2" xfId="8122"/>
    <cellStyle name="Comma 3 2 4 3 2 2" xfId="11135"/>
    <cellStyle name="Comma 3 2 4 3 2 2 2" xfId="21863"/>
    <cellStyle name="Comma 3 2 4 3 2 3" xfId="19745"/>
    <cellStyle name="Comma 3 2 4 3 3" xfId="17224"/>
    <cellStyle name="Comma 3 2 4 3 3 2" xfId="23032"/>
    <cellStyle name="Comma 3 2 4 3 4" xfId="9887"/>
    <cellStyle name="Comma 3 2 4 3 4 2" xfId="20913"/>
    <cellStyle name="Comma 3 2 4 3 5" xfId="18576"/>
    <cellStyle name="Comma 3 2 4 4" xfId="1889"/>
    <cellStyle name="Comma 3 2 4 4 2" xfId="8382"/>
    <cellStyle name="Comma 3 2 4 4 2 2" xfId="11407"/>
    <cellStyle name="Comma 3 2 4 4 2 2 2" xfId="22119"/>
    <cellStyle name="Comma 3 2 4 4 2 3" xfId="20001"/>
    <cellStyle name="Comma 3 2 4 4 3" xfId="17480"/>
    <cellStyle name="Comma 3 2 4 4 3 2" xfId="23288"/>
    <cellStyle name="Comma 3 2 4 4 4" xfId="9559"/>
    <cellStyle name="Comma 3 2 4 4 4 2" xfId="20585"/>
    <cellStyle name="Comma 3 2 4 4 5" xfId="18832"/>
    <cellStyle name="Comma 3 2 4 5" xfId="1157"/>
    <cellStyle name="Comma 3 2 4 5 2" xfId="7785"/>
    <cellStyle name="Comma 3 2 4 5 2 2" xfId="16896"/>
    <cellStyle name="Comma 3 2 4 5 2 2 2" xfId="22704"/>
    <cellStyle name="Comma 3 2 4 5 2 3" xfId="19417"/>
    <cellStyle name="Comma 3 2 4 5 3" xfId="10772"/>
    <cellStyle name="Comma 3 2 4 5 3 2" xfId="21535"/>
    <cellStyle name="Comma 3 2 4 5 4" xfId="18248"/>
    <cellStyle name="Comma 3 2 4 6" xfId="3507"/>
    <cellStyle name="Comma 3 2 4 6 2" xfId="10542"/>
    <cellStyle name="Comma 3 2 4 6 2 2" xfId="21315"/>
    <cellStyle name="Comma 3 2 4 6 3" xfId="18028"/>
    <cellStyle name="Comma 3 2 4 7" xfId="7483"/>
    <cellStyle name="Comma 3 2 4 7 2" xfId="10156"/>
    <cellStyle name="Comma 3 2 4 7 2 2" xfId="21132"/>
    <cellStyle name="Comma 3 2 4 7 3" xfId="19197"/>
    <cellStyle name="Comma 3 2 4 8" xfId="16676"/>
    <cellStyle name="Comma 3 2 4 8 2" xfId="22484"/>
    <cellStyle name="Comma 3 2 4 9" xfId="9303"/>
    <cellStyle name="Comma 3 2 4 9 2" xfId="20329"/>
    <cellStyle name="Comma 3 2 5" xfId="650"/>
    <cellStyle name="Comma 3 2 5 10" xfId="17881"/>
    <cellStyle name="Comma 3 2 5 11" xfId="890"/>
    <cellStyle name="Comma 3 2 5 2" xfId="1436"/>
    <cellStyle name="Comma 3 2 5 2 2" xfId="2143"/>
    <cellStyle name="Comma 3 2 5 2 2 2" xfId="8620"/>
    <cellStyle name="Comma 3 2 5 2 2 2 2" xfId="17662"/>
    <cellStyle name="Comma 3 2 5 2 2 2 2 2" xfId="23470"/>
    <cellStyle name="Comma 3 2 5 2 2 2 3" xfId="20183"/>
    <cellStyle name="Comma 3 2 5 2 2 3" xfId="11593"/>
    <cellStyle name="Comma 3 2 5 2 2 3 2" xfId="22301"/>
    <cellStyle name="Comma 3 2 5 2 2 4" xfId="19014"/>
    <cellStyle name="Comma 3 2 5 2 3" xfId="7976"/>
    <cellStyle name="Comma 3 2 5 2 3 2" xfId="10988"/>
    <cellStyle name="Comma 3 2 5 2 3 2 2" xfId="21717"/>
    <cellStyle name="Comma 3 2 5 2 3 3" xfId="19599"/>
    <cellStyle name="Comma 3 2 5 2 4" xfId="17078"/>
    <cellStyle name="Comma 3 2 5 2 4 2" xfId="22886"/>
    <cellStyle name="Comma 3 2 5 2 5" xfId="9741"/>
    <cellStyle name="Comma 3 2 5 2 5 2" xfId="20767"/>
    <cellStyle name="Comma 3 2 5 2 6" xfId="18430"/>
    <cellStyle name="Comma 3 2 5 3" xfId="1627"/>
    <cellStyle name="Comma 3 2 5 3 2" xfId="8158"/>
    <cellStyle name="Comma 3 2 5 3 2 2" xfId="11171"/>
    <cellStyle name="Comma 3 2 5 3 2 2 2" xfId="21899"/>
    <cellStyle name="Comma 3 2 5 3 2 3" xfId="19781"/>
    <cellStyle name="Comma 3 2 5 3 3" xfId="17260"/>
    <cellStyle name="Comma 3 2 5 3 3 2" xfId="23068"/>
    <cellStyle name="Comma 3 2 5 3 4" xfId="9923"/>
    <cellStyle name="Comma 3 2 5 3 4 2" xfId="20949"/>
    <cellStyle name="Comma 3 2 5 3 5" xfId="18612"/>
    <cellStyle name="Comma 3 2 5 4" xfId="1937"/>
    <cellStyle name="Comma 3 2 5 4 2" xfId="8418"/>
    <cellStyle name="Comma 3 2 5 4 2 2" xfId="11446"/>
    <cellStyle name="Comma 3 2 5 4 2 2 2" xfId="22155"/>
    <cellStyle name="Comma 3 2 5 4 2 3" xfId="20037"/>
    <cellStyle name="Comma 3 2 5 4 3" xfId="17516"/>
    <cellStyle name="Comma 3 2 5 4 3 2" xfId="23324"/>
    <cellStyle name="Comma 3 2 5 4 4" xfId="9595"/>
    <cellStyle name="Comma 3 2 5 4 4 2" xfId="20621"/>
    <cellStyle name="Comma 3 2 5 4 5" xfId="18868"/>
    <cellStyle name="Comma 3 2 5 5" xfId="1197"/>
    <cellStyle name="Comma 3 2 5 5 2" xfId="7825"/>
    <cellStyle name="Comma 3 2 5 5 2 2" xfId="16932"/>
    <cellStyle name="Comma 3 2 5 5 2 2 2" xfId="22740"/>
    <cellStyle name="Comma 3 2 5 5 2 3" xfId="19453"/>
    <cellStyle name="Comma 3 2 5 5 3" xfId="10808"/>
    <cellStyle name="Comma 3 2 5 5 3 2" xfId="21571"/>
    <cellStyle name="Comma 3 2 5 5 4" xfId="18284"/>
    <cellStyle name="Comma 3 2 5 6" xfId="3552"/>
    <cellStyle name="Comma 3 2 5 6 2" xfId="10586"/>
    <cellStyle name="Comma 3 2 5 6 2 2" xfId="21351"/>
    <cellStyle name="Comma 3 2 5 6 3" xfId="18064"/>
    <cellStyle name="Comma 3 2 5 7" xfId="7519"/>
    <cellStyle name="Comma 3 2 5 7 2" xfId="10195"/>
    <cellStyle name="Comma 3 2 5 7 2 2" xfId="21168"/>
    <cellStyle name="Comma 3 2 5 7 3" xfId="19233"/>
    <cellStyle name="Comma 3 2 5 8" xfId="16712"/>
    <cellStyle name="Comma 3 2 5 8 2" xfId="22520"/>
    <cellStyle name="Comma 3 2 5 9" xfId="9339"/>
    <cellStyle name="Comma 3 2 5 9 2" xfId="20365"/>
    <cellStyle name="Comma 3 2 6" xfId="518"/>
    <cellStyle name="Comma 3 2 6 10" xfId="17772"/>
    <cellStyle name="Comma 3 2 6 11" xfId="747"/>
    <cellStyle name="Comma 3 2 6 2" xfId="1479"/>
    <cellStyle name="Comma 3 2 6 2 2" xfId="2179"/>
    <cellStyle name="Comma 3 2 6 2 2 2" xfId="8656"/>
    <cellStyle name="Comma 3 2 6 2 2 2 2" xfId="17698"/>
    <cellStyle name="Comma 3 2 6 2 2 2 2 2" xfId="23506"/>
    <cellStyle name="Comma 3 2 6 2 2 2 3" xfId="20219"/>
    <cellStyle name="Comma 3 2 6 2 2 3" xfId="11629"/>
    <cellStyle name="Comma 3 2 6 2 2 3 2" xfId="22337"/>
    <cellStyle name="Comma 3 2 6 2 2 4" xfId="19050"/>
    <cellStyle name="Comma 3 2 6 2 3" xfId="8012"/>
    <cellStyle name="Comma 3 2 6 2 3 2" xfId="11024"/>
    <cellStyle name="Comma 3 2 6 2 3 2 2" xfId="21753"/>
    <cellStyle name="Comma 3 2 6 2 3 3" xfId="19635"/>
    <cellStyle name="Comma 3 2 6 2 4" xfId="17114"/>
    <cellStyle name="Comma 3 2 6 2 4 2" xfId="22922"/>
    <cellStyle name="Comma 3 2 6 2 5" xfId="9777"/>
    <cellStyle name="Comma 3 2 6 2 5 2" xfId="20803"/>
    <cellStyle name="Comma 3 2 6 2 6" xfId="18466"/>
    <cellStyle name="Comma 3 2 6 3" xfId="1663"/>
    <cellStyle name="Comma 3 2 6 3 2" xfId="8194"/>
    <cellStyle name="Comma 3 2 6 3 2 2" xfId="11207"/>
    <cellStyle name="Comma 3 2 6 3 2 2 2" xfId="21935"/>
    <cellStyle name="Comma 3 2 6 3 2 3" xfId="19817"/>
    <cellStyle name="Comma 3 2 6 3 3" xfId="17296"/>
    <cellStyle name="Comma 3 2 6 3 3 2" xfId="23104"/>
    <cellStyle name="Comma 3 2 6 3 4" xfId="9959"/>
    <cellStyle name="Comma 3 2 6 3 4 2" xfId="20985"/>
    <cellStyle name="Comma 3 2 6 3 5" xfId="18648"/>
    <cellStyle name="Comma 3 2 6 4" xfId="1807"/>
    <cellStyle name="Comma 3 2 6 4 2" xfId="8305"/>
    <cellStyle name="Comma 3 2 6 4 2 2" xfId="11331"/>
    <cellStyle name="Comma 3 2 6 4 2 2 2" xfId="22046"/>
    <cellStyle name="Comma 3 2 6 4 2 3" xfId="19928"/>
    <cellStyle name="Comma 3 2 6 4 3" xfId="17407"/>
    <cellStyle name="Comma 3 2 6 4 3 2" xfId="23215"/>
    <cellStyle name="Comma 3 2 6 4 4" xfId="9486"/>
    <cellStyle name="Comma 3 2 6 4 4 2" xfId="20512"/>
    <cellStyle name="Comma 3 2 6 4 5" xfId="18759"/>
    <cellStyle name="Comma 3 2 6 5" xfId="1082"/>
    <cellStyle name="Comma 3 2 6 5 2" xfId="7710"/>
    <cellStyle name="Comma 3 2 6 5 2 2" xfId="16823"/>
    <cellStyle name="Comma 3 2 6 5 2 2 2" xfId="22631"/>
    <cellStyle name="Comma 3 2 6 5 2 3" xfId="19344"/>
    <cellStyle name="Comma 3 2 6 5 3" xfId="10699"/>
    <cellStyle name="Comma 3 2 6 5 3 2" xfId="21462"/>
    <cellStyle name="Comma 3 2 6 5 4" xfId="18175"/>
    <cellStyle name="Comma 3 2 6 6" xfId="3409"/>
    <cellStyle name="Comma 3 2 6 6 2" xfId="10445"/>
    <cellStyle name="Comma 3 2 6 6 2 2" xfId="21242"/>
    <cellStyle name="Comma 3 2 6 6 3" xfId="17955"/>
    <cellStyle name="Comma 3 2 6 7" xfId="7410"/>
    <cellStyle name="Comma 3 2 6 7 2" xfId="10076"/>
    <cellStyle name="Comma 3 2 6 7 2 2" xfId="21059"/>
    <cellStyle name="Comma 3 2 6 7 3" xfId="19124"/>
    <cellStyle name="Comma 3 2 6 8" xfId="16603"/>
    <cellStyle name="Comma 3 2 6 8 2" xfId="22411"/>
    <cellStyle name="Comma 3 2 6 9" xfId="9375"/>
    <cellStyle name="Comma 3 2 6 9 2" xfId="20401"/>
    <cellStyle name="Comma 3 2 7" xfId="1271"/>
    <cellStyle name="Comma 3 2 7 2" xfId="2034"/>
    <cellStyle name="Comma 3 2 7 2 2" xfId="8511"/>
    <cellStyle name="Comma 3 2 7 2 2 2" xfId="17553"/>
    <cellStyle name="Comma 3 2 7 2 2 2 2" xfId="23361"/>
    <cellStyle name="Comma 3 2 7 2 2 3" xfId="20074"/>
    <cellStyle name="Comma 3 2 7 2 3" xfId="11484"/>
    <cellStyle name="Comma 3 2 7 2 3 2" xfId="22192"/>
    <cellStyle name="Comma 3 2 7 2 4" xfId="18905"/>
    <cellStyle name="Comma 3 2 7 3" xfId="7867"/>
    <cellStyle name="Comma 3 2 7 3 2" xfId="10865"/>
    <cellStyle name="Comma 3 2 7 3 2 2" xfId="21608"/>
    <cellStyle name="Comma 3 2 7 3 3" xfId="19490"/>
    <cellStyle name="Comma 3 2 7 4" xfId="16969"/>
    <cellStyle name="Comma 3 2 7 4 2" xfId="22777"/>
    <cellStyle name="Comma 3 2 7 5" xfId="9632"/>
    <cellStyle name="Comma 3 2 7 5 2" xfId="20658"/>
    <cellStyle name="Comma 3 2 7 6" xfId="18321"/>
    <cellStyle name="Comma 3 2 8" xfId="1518"/>
    <cellStyle name="Comma 3 2 8 2" xfId="8049"/>
    <cellStyle name="Comma 3 2 8 2 2" xfId="11062"/>
    <cellStyle name="Comma 3 2 8 2 2 2" xfId="21790"/>
    <cellStyle name="Comma 3 2 8 2 3" xfId="19672"/>
    <cellStyle name="Comma 3 2 8 3" xfId="17151"/>
    <cellStyle name="Comma 3 2 8 3 2" xfId="22959"/>
    <cellStyle name="Comma 3 2 8 4" xfId="9814"/>
    <cellStyle name="Comma 3 2 8 4 2" xfId="20840"/>
    <cellStyle name="Comma 3 2 8 5" xfId="18503"/>
    <cellStyle name="Comma 3 2 9" xfId="1704"/>
    <cellStyle name="Comma 3 2 9 2" xfId="8231"/>
    <cellStyle name="Comma 3 2 9 2 2" xfId="11246"/>
    <cellStyle name="Comma 3 2 9 2 2 2" xfId="21972"/>
    <cellStyle name="Comma 3 2 9 2 3" xfId="19854"/>
    <cellStyle name="Comma 3 2 9 3" xfId="17333"/>
    <cellStyle name="Comma 3 2 9 3 2" xfId="23141"/>
    <cellStyle name="Comma 3 2 9 4" xfId="9412"/>
    <cellStyle name="Comma 3 2 9 4 2" xfId="20438"/>
    <cellStyle name="Comma 3 2 9 5" xfId="18685"/>
    <cellStyle name="Comma 3 3" xfId="469"/>
    <cellStyle name="Comma 3 3 10" xfId="3373"/>
    <cellStyle name="Comma 3 3 10 2" xfId="10409"/>
    <cellStyle name="Comma 3 3 10 2 2" xfId="21222"/>
    <cellStyle name="Comma 3 3 10 3" xfId="17935"/>
    <cellStyle name="Comma 3 3 11" xfId="7390"/>
    <cellStyle name="Comma 3 3 11 2" xfId="10049"/>
    <cellStyle name="Comma 3 3 11 2 2" xfId="21039"/>
    <cellStyle name="Comma 3 3 11 3" xfId="19104"/>
    <cellStyle name="Comma 3 3 12" xfId="16583"/>
    <cellStyle name="Comma 3 3 12 2" xfId="22391"/>
    <cellStyle name="Comma 3 3 13" xfId="9247"/>
    <cellStyle name="Comma 3 3 13 2" xfId="20273"/>
    <cellStyle name="Comma 3 3 14" xfId="17752"/>
    <cellStyle name="Comma 3 3 15" xfId="719"/>
    <cellStyle name="Comma 3 3 2" xfId="572"/>
    <cellStyle name="Comma 3 3 2 10" xfId="9284"/>
    <cellStyle name="Comma 3 3 2 10 2" xfId="20310"/>
    <cellStyle name="Comma 3 3 2 11" xfId="17826"/>
    <cellStyle name="Comma 3 3 2 12" xfId="834"/>
    <cellStyle name="Comma 3 3 2 2" xfId="1136"/>
    <cellStyle name="Comma 3 3 2 2 2" xfId="1865"/>
    <cellStyle name="Comma 3 3 2 2 2 2" xfId="8363"/>
    <cellStyle name="Comma 3 3 2 2 2 2 2" xfId="17461"/>
    <cellStyle name="Comma 3 3 2 2 2 2 2 2" xfId="23269"/>
    <cellStyle name="Comma 3 3 2 2 2 2 3" xfId="19982"/>
    <cellStyle name="Comma 3 3 2 2 2 3" xfId="11385"/>
    <cellStyle name="Comma 3 3 2 2 2 3 2" xfId="22100"/>
    <cellStyle name="Comma 3 3 2 2 2 4" xfId="18813"/>
    <cellStyle name="Comma 3 3 2 2 3" xfId="7764"/>
    <cellStyle name="Comma 3 3 2 2 3 2" xfId="10753"/>
    <cellStyle name="Comma 3 3 2 2 3 2 2" xfId="21516"/>
    <cellStyle name="Comma 3 3 2 2 3 3" xfId="19398"/>
    <cellStyle name="Comma 3 3 2 2 4" xfId="16877"/>
    <cellStyle name="Comma 3 3 2 2 4 2" xfId="22685"/>
    <cellStyle name="Comma 3 3 2 2 5" xfId="9540"/>
    <cellStyle name="Comma 3 3 2 2 5 2" xfId="20566"/>
    <cellStyle name="Comma 3 3 2 2 6" xfId="18229"/>
    <cellStyle name="Comma 3 3 2 3" xfId="1358"/>
    <cellStyle name="Comma 3 3 2 3 2" xfId="2088"/>
    <cellStyle name="Comma 3 3 2 3 2 2" xfId="8565"/>
    <cellStyle name="Comma 3 3 2 3 2 2 2" xfId="17607"/>
    <cellStyle name="Comma 3 3 2 3 2 2 2 2" xfId="23415"/>
    <cellStyle name="Comma 3 3 2 3 2 2 3" xfId="20128"/>
    <cellStyle name="Comma 3 3 2 3 2 3" xfId="11538"/>
    <cellStyle name="Comma 3 3 2 3 2 3 2" xfId="22246"/>
    <cellStyle name="Comma 3 3 2 3 2 4" xfId="18959"/>
    <cellStyle name="Comma 3 3 2 3 3" xfId="7921"/>
    <cellStyle name="Comma 3 3 2 3 3 2" xfId="10926"/>
    <cellStyle name="Comma 3 3 2 3 3 2 2" xfId="21662"/>
    <cellStyle name="Comma 3 3 2 3 3 3" xfId="19544"/>
    <cellStyle name="Comma 3 3 2 3 4" xfId="17023"/>
    <cellStyle name="Comma 3 3 2 3 4 2" xfId="22831"/>
    <cellStyle name="Comma 3 3 2 3 5" xfId="9686"/>
    <cellStyle name="Comma 3 3 2 3 5 2" xfId="20712"/>
    <cellStyle name="Comma 3 3 2 3 6" xfId="18375"/>
    <cellStyle name="Comma 3 3 2 4" xfId="1572"/>
    <cellStyle name="Comma 3 3 2 4 2" xfId="8103"/>
    <cellStyle name="Comma 3 3 2 4 2 2" xfId="11116"/>
    <cellStyle name="Comma 3 3 2 4 2 2 2" xfId="21844"/>
    <cellStyle name="Comma 3 3 2 4 2 3" xfId="19726"/>
    <cellStyle name="Comma 3 3 2 4 3" xfId="17205"/>
    <cellStyle name="Comma 3 3 2 4 3 2" xfId="23013"/>
    <cellStyle name="Comma 3 3 2 4 4" xfId="9868"/>
    <cellStyle name="Comma 3 3 2 4 4 2" xfId="20894"/>
    <cellStyle name="Comma 3 3 2 4 5" xfId="18557"/>
    <cellStyle name="Comma 3 3 2 5" xfId="1787"/>
    <cellStyle name="Comma 3 3 2 5 2" xfId="8285"/>
    <cellStyle name="Comma 3 3 2 5 2 2" xfId="11311"/>
    <cellStyle name="Comma 3 3 2 5 2 2 2" xfId="22026"/>
    <cellStyle name="Comma 3 3 2 5 2 3" xfId="19908"/>
    <cellStyle name="Comma 3 3 2 5 3" xfId="17387"/>
    <cellStyle name="Comma 3 3 2 5 3 2" xfId="23195"/>
    <cellStyle name="Comma 3 3 2 5 4" xfId="9466"/>
    <cellStyle name="Comma 3 3 2 5 4 2" xfId="20492"/>
    <cellStyle name="Comma 3 3 2 5 5" xfId="18739"/>
    <cellStyle name="Comma 3 3 2 6" xfId="1061"/>
    <cellStyle name="Comma 3 3 2 6 2" xfId="7689"/>
    <cellStyle name="Comma 3 3 2 6 2 2" xfId="16803"/>
    <cellStyle name="Comma 3 3 2 6 2 2 2" xfId="22611"/>
    <cellStyle name="Comma 3 3 2 6 2 3" xfId="19324"/>
    <cellStyle name="Comma 3 3 2 6 3" xfId="10679"/>
    <cellStyle name="Comma 3 3 2 6 3 2" xfId="21442"/>
    <cellStyle name="Comma 3 3 2 6 4" xfId="18155"/>
    <cellStyle name="Comma 3 3 2 7" xfId="3484"/>
    <cellStyle name="Comma 3 3 2 7 2" xfId="10519"/>
    <cellStyle name="Comma 3 3 2 7 2 2" xfId="21296"/>
    <cellStyle name="Comma 3 3 2 7 3" xfId="18009"/>
    <cellStyle name="Comma 3 3 2 8" xfId="7464"/>
    <cellStyle name="Comma 3 3 2 8 2" xfId="10134"/>
    <cellStyle name="Comma 3 3 2 8 2 2" xfId="21113"/>
    <cellStyle name="Comma 3 3 2 8 3" xfId="19178"/>
    <cellStyle name="Comma 3 3 2 9" xfId="16657"/>
    <cellStyle name="Comma 3 3 2 9 2" xfId="22465"/>
    <cellStyle name="Comma 3 3 3" xfId="630"/>
    <cellStyle name="Comma 3 3 3 10" xfId="17862"/>
    <cellStyle name="Comma 3 3 3 11" xfId="871"/>
    <cellStyle name="Comma 3 3 3 2" xfId="1416"/>
    <cellStyle name="Comma 3 3 3 2 2" xfId="2124"/>
    <cellStyle name="Comma 3 3 3 2 2 2" xfId="8601"/>
    <cellStyle name="Comma 3 3 3 2 2 2 2" xfId="17643"/>
    <cellStyle name="Comma 3 3 3 2 2 2 2 2" xfId="23451"/>
    <cellStyle name="Comma 3 3 3 2 2 2 3" xfId="20164"/>
    <cellStyle name="Comma 3 3 3 2 2 3" xfId="11574"/>
    <cellStyle name="Comma 3 3 3 2 2 3 2" xfId="22282"/>
    <cellStyle name="Comma 3 3 3 2 2 4" xfId="18995"/>
    <cellStyle name="Comma 3 3 3 2 3" xfId="7957"/>
    <cellStyle name="Comma 3 3 3 2 3 2" xfId="10968"/>
    <cellStyle name="Comma 3 3 3 2 3 2 2" xfId="21698"/>
    <cellStyle name="Comma 3 3 3 2 3 3" xfId="19580"/>
    <cellStyle name="Comma 3 3 3 2 4" xfId="17059"/>
    <cellStyle name="Comma 3 3 3 2 4 2" xfId="22867"/>
    <cellStyle name="Comma 3 3 3 2 5" xfId="9722"/>
    <cellStyle name="Comma 3 3 3 2 5 2" xfId="20748"/>
    <cellStyle name="Comma 3 3 3 2 6" xfId="18411"/>
    <cellStyle name="Comma 3 3 3 3" xfId="1608"/>
    <cellStyle name="Comma 3 3 3 3 2" xfId="8139"/>
    <cellStyle name="Comma 3 3 3 3 2 2" xfId="11152"/>
    <cellStyle name="Comma 3 3 3 3 2 2 2" xfId="21880"/>
    <cellStyle name="Comma 3 3 3 3 2 3" xfId="19762"/>
    <cellStyle name="Comma 3 3 3 3 3" xfId="17241"/>
    <cellStyle name="Comma 3 3 3 3 3 2" xfId="23049"/>
    <cellStyle name="Comma 3 3 3 3 4" xfId="9904"/>
    <cellStyle name="Comma 3 3 3 3 4 2" xfId="20930"/>
    <cellStyle name="Comma 3 3 3 3 5" xfId="18593"/>
    <cellStyle name="Comma 3 3 3 4" xfId="1917"/>
    <cellStyle name="Comma 3 3 3 4 2" xfId="8399"/>
    <cellStyle name="Comma 3 3 3 4 2 2" xfId="11426"/>
    <cellStyle name="Comma 3 3 3 4 2 2 2" xfId="22136"/>
    <cellStyle name="Comma 3 3 3 4 2 3" xfId="20018"/>
    <cellStyle name="Comma 3 3 3 4 3" xfId="17497"/>
    <cellStyle name="Comma 3 3 3 4 3 2" xfId="23305"/>
    <cellStyle name="Comma 3 3 3 4 4" xfId="9576"/>
    <cellStyle name="Comma 3 3 3 4 4 2" xfId="20602"/>
    <cellStyle name="Comma 3 3 3 4 5" xfId="18849"/>
    <cellStyle name="Comma 3 3 3 5" xfId="1177"/>
    <cellStyle name="Comma 3 3 3 5 2" xfId="7805"/>
    <cellStyle name="Comma 3 3 3 5 2 2" xfId="16913"/>
    <cellStyle name="Comma 3 3 3 5 2 2 2" xfId="22721"/>
    <cellStyle name="Comma 3 3 3 5 2 3" xfId="19434"/>
    <cellStyle name="Comma 3 3 3 5 3" xfId="10789"/>
    <cellStyle name="Comma 3 3 3 5 3 2" xfId="21552"/>
    <cellStyle name="Comma 3 3 3 5 4" xfId="18265"/>
    <cellStyle name="Comma 3 3 3 6" xfId="3532"/>
    <cellStyle name="Comma 3 3 3 6 2" xfId="10566"/>
    <cellStyle name="Comma 3 3 3 6 2 2" xfId="21332"/>
    <cellStyle name="Comma 3 3 3 6 3" xfId="18045"/>
    <cellStyle name="Comma 3 3 3 7" xfId="7500"/>
    <cellStyle name="Comma 3 3 3 7 2" xfId="10175"/>
    <cellStyle name="Comma 3 3 3 7 2 2" xfId="21149"/>
    <cellStyle name="Comma 3 3 3 7 3" xfId="19214"/>
    <cellStyle name="Comma 3 3 3 8" xfId="16693"/>
    <cellStyle name="Comma 3 3 3 8 2" xfId="22501"/>
    <cellStyle name="Comma 3 3 3 9" xfId="9320"/>
    <cellStyle name="Comma 3 3 3 9 2" xfId="20346"/>
    <cellStyle name="Comma 3 3 4" xfId="671"/>
    <cellStyle name="Comma 3 3 4 10" xfId="17898"/>
    <cellStyle name="Comma 3 3 4 11" xfId="907"/>
    <cellStyle name="Comma 3 3 4 2" xfId="1457"/>
    <cellStyle name="Comma 3 3 4 2 2" xfId="2160"/>
    <cellStyle name="Comma 3 3 4 2 2 2" xfId="8637"/>
    <cellStyle name="Comma 3 3 4 2 2 2 2" xfId="17679"/>
    <cellStyle name="Comma 3 3 4 2 2 2 2 2" xfId="23487"/>
    <cellStyle name="Comma 3 3 4 2 2 2 3" xfId="20200"/>
    <cellStyle name="Comma 3 3 4 2 2 3" xfId="11610"/>
    <cellStyle name="Comma 3 3 4 2 2 3 2" xfId="22318"/>
    <cellStyle name="Comma 3 3 4 2 2 4" xfId="19031"/>
    <cellStyle name="Comma 3 3 4 2 3" xfId="7993"/>
    <cellStyle name="Comma 3 3 4 2 3 2" xfId="11005"/>
    <cellStyle name="Comma 3 3 4 2 3 2 2" xfId="21734"/>
    <cellStyle name="Comma 3 3 4 2 3 3" xfId="19616"/>
    <cellStyle name="Comma 3 3 4 2 4" xfId="17095"/>
    <cellStyle name="Comma 3 3 4 2 4 2" xfId="22903"/>
    <cellStyle name="Comma 3 3 4 2 5" xfId="9758"/>
    <cellStyle name="Comma 3 3 4 2 5 2" xfId="20784"/>
    <cellStyle name="Comma 3 3 4 2 6" xfId="18447"/>
    <cellStyle name="Comma 3 3 4 3" xfId="1644"/>
    <cellStyle name="Comma 3 3 4 3 2" xfId="8175"/>
    <cellStyle name="Comma 3 3 4 3 2 2" xfId="11188"/>
    <cellStyle name="Comma 3 3 4 3 2 2 2" xfId="21916"/>
    <cellStyle name="Comma 3 3 4 3 2 3" xfId="19798"/>
    <cellStyle name="Comma 3 3 4 3 3" xfId="17277"/>
    <cellStyle name="Comma 3 3 4 3 3 2" xfId="23085"/>
    <cellStyle name="Comma 3 3 4 3 4" xfId="9940"/>
    <cellStyle name="Comma 3 3 4 3 4 2" xfId="20966"/>
    <cellStyle name="Comma 3 3 4 3 5" xfId="18629"/>
    <cellStyle name="Comma 3 3 4 4" xfId="1958"/>
    <cellStyle name="Comma 3 3 4 4 2" xfId="8435"/>
    <cellStyle name="Comma 3 3 4 4 2 2" xfId="11464"/>
    <cellStyle name="Comma 3 3 4 4 2 2 2" xfId="22172"/>
    <cellStyle name="Comma 3 3 4 4 2 3" xfId="20054"/>
    <cellStyle name="Comma 3 3 4 4 3" xfId="17533"/>
    <cellStyle name="Comma 3 3 4 4 3 2" xfId="23341"/>
    <cellStyle name="Comma 3 3 4 4 4" xfId="9612"/>
    <cellStyle name="Comma 3 3 4 4 4 2" xfId="20638"/>
    <cellStyle name="Comma 3 3 4 4 5" xfId="18885"/>
    <cellStyle name="Comma 3 3 4 5" xfId="1215"/>
    <cellStyle name="Comma 3 3 4 5 2" xfId="7843"/>
    <cellStyle name="Comma 3 3 4 5 2 2" xfId="16949"/>
    <cellStyle name="Comma 3 3 4 5 2 2 2" xfId="22757"/>
    <cellStyle name="Comma 3 3 4 5 2 3" xfId="19470"/>
    <cellStyle name="Comma 3 3 4 5 3" xfId="10825"/>
    <cellStyle name="Comma 3 3 4 5 3 2" xfId="21588"/>
    <cellStyle name="Comma 3 3 4 5 4" xfId="18301"/>
    <cellStyle name="Comma 3 3 4 6" xfId="3571"/>
    <cellStyle name="Comma 3 3 4 6 2" xfId="10605"/>
    <cellStyle name="Comma 3 3 4 6 2 2" xfId="21368"/>
    <cellStyle name="Comma 3 3 4 6 3" xfId="18081"/>
    <cellStyle name="Comma 3 3 4 7" xfId="7536"/>
    <cellStyle name="Comma 3 3 4 7 2" xfId="10212"/>
    <cellStyle name="Comma 3 3 4 7 2 2" xfId="21185"/>
    <cellStyle name="Comma 3 3 4 7 3" xfId="19250"/>
    <cellStyle name="Comma 3 3 4 8" xfId="16729"/>
    <cellStyle name="Comma 3 3 4 8 2" xfId="22537"/>
    <cellStyle name="Comma 3 3 4 9" xfId="9356"/>
    <cellStyle name="Comma 3 3 4 9 2" xfId="20382"/>
    <cellStyle name="Comma 3 3 5" xfId="535"/>
    <cellStyle name="Comma 3 3 5 10" xfId="17789"/>
    <cellStyle name="Comma 3 3 5 11" xfId="768"/>
    <cellStyle name="Comma 3 3 5 2" xfId="1498"/>
    <cellStyle name="Comma 3 3 5 2 2" xfId="2196"/>
    <cellStyle name="Comma 3 3 5 2 2 2" xfId="8673"/>
    <cellStyle name="Comma 3 3 5 2 2 2 2" xfId="17715"/>
    <cellStyle name="Comma 3 3 5 2 2 2 2 2" xfId="23523"/>
    <cellStyle name="Comma 3 3 5 2 2 2 3" xfId="20236"/>
    <cellStyle name="Comma 3 3 5 2 2 3" xfId="11646"/>
    <cellStyle name="Comma 3 3 5 2 2 3 2" xfId="22354"/>
    <cellStyle name="Comma 3 3 5 2 2 4" xfId="19067"/>
    <cellStyle name="Comma 3 3 5 2 3" xfId="8029"/>
    <cellStyle name="Comma 3 3 5 2 3 2" xfId="11042"/>
    <cellStyle name="Comma 3 3 5 2 3 2 2" xfId="21770"/>
    <cellStyle name="Comma 3 3 5 2 3 3" xfId="19652"/>
    <cellStyle name="Comma 3 3 5 2 4" xfId="17131"/>
    <cellStyle name="Comma 3 3 5 2 4 2" xfId="22939"/>
    <cellStyle name="Comma 3 3 5 2 5" xfId="9794"/>
    <cellStyle name="Comma 3 3 5 2 5 2" xfId="20820"/>
    <cellStyle name="Comma 3 3 5 2 6" xfId="18483"/>
    <cellStyle name="Comma 3 3 5 3" xfId="1680"/>
    <cellStyle name="Comma 3 3 5 3 2" xfId="8211"/>
    <cellStyle name="Comma 3 3 5 3 2 2" xfId="11224"/>
    <cellStyle name="Comma 3 3 5 3 2 2 2" xfId="21952"/>
    <cellStyle name="Comma 3 3 5 3 2 3" xfId="19834"/>
    <cellStyle name="Comma 3 3 5 3 3" xfId="17313"/>
    <cellStyle name="Comma 3 3 5 3 3 2" xfId="23121"/>
    <cellStyle name="Comma 3 3 5 3 4" xfId="9976"/>
    <cellStyle name="Comma 3 3 5 3 4 2" xfId="21002"/>
    <cellStyle name="Comma 3 3 5 3 5" xfId="18665"/>
    <cellStyle name="Comma 3 3 5 4" xfId="1828"/>
    <cellStyle name="Comma 3 3 5 4 2" xfId="8326"/>
    <cellStyle name="Comma 3 3 5 4 2 2" xfId="11348"/>
    <cellStyle name="Comma 3 3 5 4 2 2 2" xfId="22063"/>
    <cellStyle name="Comma 3 3 5 4 2 3" xfId="19945"/>
    <cellStyle name="Comma 3 3 5 4 3" xfId="17424"/>
    <cellStyle name="Comma 3 3 5 4 3 2" xfId="23232"/>
    <cellStyle name="Comma 3 3 5 4 4" xfId="9503"/>
    <cellStyle name="Comma 3 3 5 4 4 2" xfId="20529"/>
    <cellStyle name="Comma 3 3 5 4 5" xfId="18776"/>
    <cellStyle name="Comma 3 3 5 5" xfId="1099"/>
    <cellStyle name="Comma 3 3 5 5 2" xfId="7727"/>
    <cellStyle name="Comma 3 3 5 5 2 2" xfId="16840"/>
    <cellStyle name="Comma 3 3 5 5 2 2 2" xfId="22648"/>
    <cellStyle name="Comma 3 3 5 5 2 3" xfId="19361"/>
    <cellStyle name="Comma 3 3 5 5 3" xfId="10716"/>
    <cellStyle name="Comma 3 3 5 5 3 2" xfId="21479"/>
    <cellStyle name="Comma 3 3 5 5 4" xfId="18192"/>
    <cellStyle name="Comma 3 3 5 6" xfId="3428"/>
    <cellStyle name="Comma 3 3 5 6 2" xfId="10464"/>
    <cellStyle name="Comma 3 3 5 6 2 2" xfId="21259"/>
    <cellStyle name="Comma 3 3 5 6 3" xfId="17972"/>
    <cellStyle name="Comma 3 3 5 7" xfId="7427"/>
    <cellStyle name="Comma 3 3 5 7 2" xfId="10097"/>
    <cellStyle name="Comma 3 3 5 7 2 2" xfId="21076"/>
    <cellStyle name="Comma 3 3 5 7 3" xfId="19141"/>
    <cellStyle name="Comma 3 3 5 8" xfId="16620"/>
    <cellStyle name="Comma 3 3 5 8 2" xfId="22428"/>
    <cellStyle name="Comma 3 3 5 9" xfId="9392"/>
    <cellStyle name="Comma 3 3 5 9 2" xfId="20418"/>
    <cellStyle name="Comma 3 3 6" xfId="1292"/>
    <cellStyle name="Comma 3 3 6 2" xfId="2051"/>
    <cellStyle name="Comma 3 3 6 2 2" xfId="8528"/>
    <cellStyle name="Comma 3 3 6 2 2 2" xfId="17570"/>
    <cellStyle name="Comma 3 3 6 2 2 2 2" xfId="23378"/>
    <cellStyle name="Comma 3 3 6 2 2 3" xfId="20091"/>
    <cellStyle name="Comma 3 3 6 2 3" xfId="11501"/>
    <cellStyle name="Comma 3 3 6 2 3 2" xfId="22209"/>
    <cellStyle name="Comma 3 3 6 2 4" xfId="18922"/>
    <cellStyle name="Comma 3 3 6 3" xfId="7884"/>
    <cellStyle name="Comma 3 3 6 3 2" xfId="10882"/>
    <cellStyle name="Comma 3 3 6 3 2 2" xfId="21625"/>
    <cellStyle name="Comma 3 3 6 3 3" xfId="19507"/>
    <cellStyle name="Comma 3 3 6 4" xfId="16986"/>
    <cellStyle name="Comma 3 3 6 4 2" xfId="22794"/>
    <cellStyle name="Comma 3 3 6 5" xfId="9649"/>
    <cellStyle name="Comma 3 3 6 5 2" xfId="20675"/>
    <cellStyle name="Comma 3 3 6 6" xfId="18338"/>
    <cellStyle name="Comma 3 3 7" xfId="1535"/>
    <cellStyle name="Comma 3 3 7 2" xfId="8066"/>
    <cellStyle name="Comma 3 3 7 2 2" xfId="11079"/>
    <cellStyle name="Comma 3 3 7 2 2 2" xfId="21807"/>
    <cellStyle name="Comma 3 3 7 2 3" xfId="19689"/>
    <cellStyle name="Comma 3 3 7 3" xfId="17168"/>
    <cellStyle name="Comma 3 3 7 3 2" xfId="22976"/>
    <cellStyle name="Comma 3 3 7 4" xfId="9831"/>
    <cellStyle name="Comma 3 3 7 4 2" xfId="20857"/>
    <cellStyle name="Comma 3 3 7 5" xfId="18520"/>
    <cellStyle name="Comma 3 3 8" xfId="1721"/>
    <cellStyle name="Comma 3 3 8 2" xfId="8248"/>
    <cellStyle name="Comma 3 3 8 2 2" xfId="11263"/>
    <cellStyle name="Comma 3 3 8 2 2 2" xfId="21989"/>
    <cellStyle name="Comma 3 3 8 2 3" xfId="19871"/>
    <cellStyle name="Comma 3 3 8 3" xfId="17350"/>
    <cellStyle name="Comma 3 3 8 3 2" xfId="23158"/>
    <cellStyle name="Comma 3 3 8 4" xfId="9429"/>
    <cellStyle name="Comma 3 3 8 4 2" xfId="20455"/>
    <cellStyle name="Comma 3 3 8 5" xfId="18702"/>
    <cellStyle name="Comma 3 3 9" xfId="1015"/>
    <cellStyle name="Comma 3 3 9 2" xfId="7643"/>
    <cellStyle name="Comma 3 3 9 2 2" xfId="16766"/>
    <cellStyle name="Comma 3 3 9 2 2 2" xfId="22574"/>
    <cellStyle name="Comma 3 3 9 2 3" xfId="19287"/>
    <cellStyle name="Comma 3 3 9 3" xfId="10642"/>
    <cellStyle name="Comma 3 3 9 3 2" xfId="21405"/>
    <cellStyle name="Comma 3 3 9 4" xfId="18118"/>
    <cellStyle name="Comma 3 4" xfId="554"/>
    <cellStyle name="Comma 3 4 10" xfId="9266"/>
    <cellStyle name="Comma 3 4 10 2" xfId="20292"/>
    <cellStyle name="Comma 3 4 11" xfId="17808"/>
    <cellStyle name="Comma 3 4 12" xfId="816"/>
    <cellStyle name="Comma 3 4 2" xfId="1118"/>
    <cellStyle name="Comma 3 4 2 2" xfId="1847"/>
    <cellStyle name="Comma 3 4 2 2 2" xfId="8345"/>
    <cellStyle name="Comma 3 4 2 2 2 2" xfId="17443"/>
    <cellStyle name="Comma 3 4 2 2 2 2 2" xfId="23251"/>
    <cellStyle name="Comma 3 4 2 2 2 3" xfId="19964"/>
    <cellStyle name="Comma 3 4 2 2 3" xfId="11367"/>
    <cellStyle name="Comma 3 4 2 2 3 2" xfId="22082"/>
    <cellStyle name="Comma 3 4 2 2 4" xfId="18795"/>
    <cellStyle name="Comma 3 4 2 3" xfId="7746"/>
    <cellStyle name="Comma 3 4 2 3 2" xfId="10735"/>
    <cellStyle name="Comma 3 4 2 3 2 2" xfId="21498"/>
    <cellStyle name="Comma 3 4 2 3 3" xfId="19380"/>
    <cellStyle name="Comma 3 4 2 4" xfId="16859"/>
    <cellStyle name="Comma 3 4 2 4 2" xfId="22667"/>
    <cellStyle name="Comma 3 4 2 5" xfId="9522"/>
    <cellStyle name="Comma 3 4 2 5 2" xfId="20548"/>
    <cellStyle name="Comma 3 4 2 6" xfId="18211"/>
    <cellStyle name="Comma 3 4 3" xfId="1340"/>
    <cellStyle name="Comma 3 4 3 2" xfId="2070"/>
    <cellStyle name="Comma 3 4 3 2 2" xfId="8547"/>
    <cellStyle name="Comma 3 4 3 2 2 2" xfId="17589"/>
    <cellStyle name="Comma 3 4 3 2 2 2 2" xfId="23397"/>
    <cellStyle name="Comma 3 4 3 2 2 3" xfId="20110"/>
    <cellStyle name="Comma 3 4 3 2 3" xfId="11520"/>
    <cellStyle name="Comma 3 4 3 2 3 2" xfId="22228"/>
    <cellStyle name="Comma 3 4 3 2 4" xfId="18941"/>
    <cellStyle name="Comma 3 4 3 3" xfId="7903"/>
    <cellStyle name="Comma 3 4 3 3 2" xfId="10908"/>
    <cellStyle name="Comma 3 4 3 3 2 2" xfId="21644"/>
    <cellStyle name="Comma 3 4 3 3 3" xfId="19526"/>
    <cellStyle name="Comma 3 4 3 4" xfId="17005"/>
    <cellStyle name="Comma 3 4 3 4 2" xfId="22813"/>
    <cellStyle name="Comma 3 4 3 5" xfId="9668"/>
    <cellStyle name="Comma 3 4 3 5 2" xfId="20694"/>
    <cellStyle name="Comma 3 4 3 6" xfId="18357"/>
    <cellStyle name="Comma 3 4 4" xfId="1554"/>
    <cellStyle name="Comma 3 4 4 2" xfId="8085"/>
    <cellStyle name="Comma 3 4 4 2 2" xfId="11098"/>
    <cellStyle name="Comma 3 4 4 2 2 2" xfId="21826"/>
    <cellStyle name="Comma 3 4 4 2 3" xfId="19708"/>
    <cellStyle name="Comma 3 4 4 3" xfId="17187"/>
    <cellStyle name="Comma 3 4 4 3 2" xfId="22995"/>
    <cellStyle name="Comma 3 4 4 4" xfId="9850"/>
    <cellStyle name="Comma 3 4 4 4 2" xfId="20876"/>
    <cellStyle name="Comma 3 4 4 5" xfId="18539"/>
    <cellStyle name="Comma 3 4 5" xfId="1769"/>
    <cellStyle name="Comma 3 4 5 2" xfId="8267"/>
    <cellStyle name="Comma 3 4 5 2 2" xfId="11293"/>
    <cellStyle name="Comma 3 4 5 2 2 2" xfId="22008"/>
    <cellStyle name="Comma 3 4 5 2 3" xfId="19890"/>
    <cellStyle name="Comma 3 4 5 3" xfId="17369"/>
    <cellStyle name="Comma 3 4 5 3 2" xfId="23177"/>
    <cellStyle name="Comma 3 4 5 4" xfId="9448"/>
    <cellStyle name="Comma 3 4 5 4 2" xfId="20474"/>
    <cellStyle name="Comma 3 4 5 5" xfId="18721"/>
    <cellStyle name="Comma 3 4 6" xfId="1043"/>
    <cellStyle name="Comma 3 4 6 2" xfId="7671"/>
    <cellStyle name="Comma 3 4 6 2 2" xfId="16785"/>
    <cellStyle name="Comma 3 4 6 2 2 2" xfId="22593"/>
    <cellStyle name="Comma 3 4 6 2 3" xfId="19306"/>
    <cellStyle name="Comma 3 4 6 3" xfId="10661"/>
    <cellStyle name="Comma 3 4 6 3 2" xfId="21424"/>
    <cellStyle name="Comma 3 4 6 4" xfId="18137"/>
    <cellStyle name="Comma 3 4 7" xfId="3466"/>
    <cellStyle name="Comma 3 4 7 2" xfId="10501"/>
    <cellStyle name="Comma 3 4 7 2 2" xfId="21278"/>
    <cellStyle name="Comma 3 4 7 3" xfId="17991"/>
    <cellStyle name="Comma 3 4 8" xfId="7446"/>
    <cellStyle name="Comma 3 4 8 2" xfId="10116"/>
    <cellStyle name="Comma 3 4 8 2 2" xfId="21095"/>
    <cellStyle name="Comma 3 4 8 3" xfId="19160"/>
    <cellStyle name="Comma 3 4 9" xfId="16639"/>
    <cellStyle name="Comma 3 4 9 2" xfId="22447"/>
    <cellStyle name="Comma 3 5" xfId="597"/>
    <cellStyle name="Comma 3 5 10" xfId="17844"/>
    <cellStyle name="Comma 3 5 11" xfId="852"/>
    <cellStyle name="Comma 3 5 2" xfId="1383"/>
    <cellStyle name="Comma 3 5 2 2" xfId="2106"/>
    <cellStyle name="Comma 3 5 2 2 2" xfId="8583"/>
    <cellStyle name="Comma 3 5 2 2 2 2" xfId="17625"/>
    <cellStyle name="Comma 3 5 2 2 2 2 2" xfId="23433"/>
    <cellStyle name="Comma 3 5 2 2 2 3" xfId="20146"/>
    <cellStyle name="Comma 3 5 2 2 3" xfId="11556"/>
    <cellStyle name="Comma 3 5 2 2 3 2" xfId="22264"/>
    <cellStyle name="Comma 3 5 2 2 4" xfId="18977"/>
    <cellStyle name="Comma 3 5 2 3" xfId="7939"/>
    <cellStyle name="Comma 3 5 2 3 2" xfId="10947"/>
    <cellStyle name="Comma 3 5 2 3 2 2" xfId="21680"/>
    <cellStyle name="Comma 3 5 2 3 3" xfId="19562"/>
    <cellStyle name="Comma 3 5 2 4" xfId="17041"/>
    <cellStyle name="Comma 3 5 2 4 2" xfId="22849"/>
    <cellStyle name="Comma 3 5 2 5" xfId="9704"/>
    <cellStyle name="Comma 3 5 2 5 2" xfId="20730"/>
    <cellStyle name="Comma 3 5 2 6" xfId="18393"/>
    <cellStyle name="Comma 3 5 3" xfId="1590"/>
    <cellStyle name="Comma 3 5 3 2" xfId="8121"/>
    <cellStyle name="Comma 3 5 3 2 2" xfId="11134"/>
    <cellStyle name="Comma 3 5 3 2 2 2" xfId="21862"/>
    <cellStyle name="Comma 3 5 3 2 3" xfId="19744"/>
    <cellStyle name="Comma 3 5 3 3" xfId="17223"/>
    <cellStyle name="Comma 3 5 3 3 2" xfId="23031"/>
    <cellStyle name="Comma 3 5 3 4" xfId="9886"/>
    <cellStyle name="Comma 3 5 3 4 2" xfId="20912"/>
    <cellStyle name="Comma 3 5 3 5" xfId="18575"/>
    <cellStyle name="Comma 3 5 4" xfId="1888"/>
    <cellStyle name="Comma 3 5 4 2" xfId="8381"/>
    <cellStyle name="Comma 3 5 4 2 2" xfId="11406"/>
    <cellStyle name="Comma 3 5 4 2 2 2" xfId="22118"/>
    <cellStyle name="Comma 3 5 4 2 3" xfId="20000"/>
    <cellStyle name="Comma 3 5 4 3" xfId="17479"/>
    <cellStyle name="Comma 3 5 4 3 2" xfId="23287"/>
    <cellStyle name="Comma 3 5 4 4" xfId="9558"/>
    <cellStyle name="Comma 3 5 4 4 2" xfId="20584"/>
    <cellStyle name="Comma 3 5 4 5" xfId="18831"/>
    <cellStyle name="Comma 3 5 5" xfId="1156"/>
    <cellStyle name="Comma 3 5 5 2" xfId="7784"/>
    <cellStyle name="Comma 3 5 5 2 2" xfId="16895"/>
    <cellStyle name="Comma 3 5 5 2 2 2" xfId="22703"/>
    <cellStyle name="Comma 3 5 5 2 3" xfId="19416"/>
    <cellStyle name="Comma 3 5 5 3" xfId="10771"/>
    <cellStyle name="Comma 3 5 5 3 2" xfId="21534"/>
    <cellStyle name="Comma 3 5 5 4" xfId="18247"/>
    <cellStyle name="Comma 3 5 6" xfId="3506"/>
    <cellStyle name="Comma 3 5 6 2" xfId="10541"/>
    <cellStyle name="Comma 3 5 6 2 2" xfId="21314"/>
    <cellStyle name="Comma 3 5 6 3" xfId="18027"/>
    <cellStyle name="Comma 3 5 7" xfId="7482"/>
    <cellStyle name="Comma 3 5 7 2" xfId="10155"/>
    <cellStyle name="Comma 3 5 7 2 2" xfId="21131"/>
    <cellStyle name="Comma 3 5 7 3" xfId="19196"/>
    <cellStyle name="Comma 3 5 8" xfId="16675"/>
    <cellStyle name="Comma 3 5 8 2" xfId="22483"/>
    <cellStyle name="Comma 3 5 9" xfId="9302"/>
    <cellStyle name="Comma 3 5 9 2" xfId="20328"/>
    <cellStyle name="Comma 3 6" xfId="649"/>
    <cellStyle name="Comma 3 6 10" xfId="17880"/>
    <cellStyle name="Comma 3 6 11" xfId="889"/>
    <cellStyle name="Comma 3 6 2" xfId="1435"/>
    <cellStyle name="Comma 3 6 2 2" xfId="2142"/>
    <cellStyle name="Comma 3 6 2 2 2" xfId="8619"/>
    <cellStyle name="Comma 3 6 2 2 2 2" xfId="17661"/>
    <cellStyle name="Comma 3 6 2 2 2 2 2" xfId="23469"/>
    <cellStyle name="Comma 3 6 2 2 2 3" xfId="20182"/>
    <cellStyle name="Comma 3 6 2 2 3" xfId="11592"/>
    <cellStyle name="Comma 3 6 2 2 3 2" xfId="22300"/>
    <cellStyle name="Comma 3 6 2 2 4" xfId="19013"/>
    <cellStyle name="Comma 3 6 2 3" xfId="7975"/>
    <cellStyle name="Comma 3 6 2 3 2" xfId="10987"/>
    <cellStyle name="Comma 3 6 2 3 2 2" xfId="21716"/>
    <cellStyle name="Comma 3 6 2 3 3" xfId="19598"/>
    <cellStyle name="Comma 3 6 2 4" xfId="17077"/>
    <cellStyle name="Comma 3 6 2 4 2" xfId="22885"/>
    <cellStyle name="Comma 3 6 2 5" xfId="9740"/>
    <cellStyle name="Comma 3 6 2 5 2" xfId="20766"/>
    <cellStyle name="Comma 3 6 2 6" xfId="18429"/>
    <cellStyle name="Comma 3 6 3" xfId="1626"/>
    <cellStyle name="Comma 3 6 3 2" xfId="8157"/>
    <cellStyle name="Comma 3 6 3 2 2" xfId="11170"/>
    <cellStyle name="Comma 3 6 3 2 2 2" xfId="21898"/>
    <cellStyle name="Comma 3 6 3 2 3" xfId="19780"/>
    <cellStyle name="Comma 3 6 3 3" xfId="17259"/>
    <cellStyle name="Comma 3 6 3 3 2" xfId="23067"/>
    <cellStyle name="Comma 3 6 3 4" xfId="9922"/>
    <cellStyle name="Comma 3 6 3 4 2" xfId="20948"/>
    <cellStyle name="Comma 3 6 3 5" xfId="18611"/>
    <cellStyle name="Comma 3 6 4" xfId="1936"/>
    <cellStyle name="Comma 3 6 4 2" xfId="8417"/>
    <cellStyle name="Comma 3 6 4 2 2" xfId="11445"/>
    <cellStyle name="Comma 3 6 4 2 2 2" xfId="22154"/>
    <cellStyle name="Comma 3 6 4 2 3" xfId="20036"/>
    <cellStyle name="Comma 3 6 4 3" xfId="17515"/>
    <cellStyle name="Comma 3 6 4 3 2" xfId="23323"/>
    <cellStyle name="Comma 3 6 4 4" xfId="9594"/>
    <cellStyle name="Comma 3 6 4 4 2" xfId="20620"/>
    <cellStyle name="Comma 3 6 4 5" xfId="18867"/>
    <cellStyle name="Comma 3 6 5" xfId="1196"/>
    <cellStyle name="Comma 3 6 5 2" xfId="7824"/>
    <cellStyle name="Comma 3 6 5 2 2" xfId="16931"/>
    <cellStyle name="Comma 3 6 5 2 2 2" xfId="22739"/>
    <cellStyle name="Comma 3 6 5 2 3" xfId="19452"/>
    <cellStyle name="Comma 3 6 5 3" xfId="10807"/>
    <cellStyle name="Comma 3 6 5 3 2" xfId="21570"/>
    <cellStyle name="Comma 3 6 5 4" xfId="18283"/>
    <cellStyle name="Comma 3 6 6" xfId="3551"/>
    <cellStyle name="Comma 3 6 6 2" xfId="10585"/>
    <cellStyle name="Comma 3 6 6 2 2" xfId="21350"/>
    <cellStyle name="Comma 3 6 6 3" xfId="18063"/>
    <cellStyle name="Comma 3 6 7" xfId="7518"/>
    <cellStyle name="Comma 3 6 7 2" xfId="10194"/>
    <cellStyle name="Comma 3 6 7 2 2" xfId="21167"/>
    <cellStyle name="Comma 3 6 7 3" xfId="19232"/>
    <cellStyle name="Comma 3 6 8" xfId="16711"/>
    <cellStyle name="Comma 3 6 8 2" xfId="22519"/>
    <cellStyle name="Comma 3 6 9" xfId="9338"/>
    <cellStyle name="Comma 3 6 9 2" xfId="20364"/>
    <cellStyle name="Comma 3 7" xfId="517"/>
    <cellStyle name="Comma 3 7 10" xfId="17771"/>
    <cellStyle name="Comma 3 7 11" xfId="746"/>
    <cellStyle name="Comma 3 7 2" xfId="1478"/>
    <cellStyle name="Comma 3 7 2 2" xfId="2178"/>
    <cellStyle name="Comma 3 7 2 2 2" xfId="8655"/>
    <cellStyle name="Comma 3 7 2 2 2 2" xfId="17697"/>
    <cellStyle name="Comma 3 7 2 2 2 2 2" xfId="23505"/>
    <cellStyle name="Comma 3 7 2 2 2 3" xfId="20218"/>
    <cellStyle name="Comma 3 7 2 2 3" xfId="11628"/>
    <cellStyle name="Comma 3 7 2 2 3 2" xfId="22336"/>
    <cellStyle name="Comma 3 7 2 2 4" xfId="19049"/>
    <cellStyle name="Comma 3 7 2 3" xfId="8011"/>
    <cellStyle name="Comma 3 7 2 3 2" xfId="11023"/>
    <cellStyle name="Comma 3 7 2 3 2 2" xfId="21752"/>
    <cellStyle name="Comma 3 7 2 3 3" xfId="19634"/>
    <cellStyle name="Comma 3 7 2 4" xfId="17113"/>
    <cellStyle name="Comma 3 7 2 4 2" xfId="22921"/>
    <cellStyle name="Comma 3 7 2 5" xfId="9776"/>
    <cellStyle name="Comma 3 7 2 5 2" xfId="20802"/>
    <cellStyle name="Comma 3 7 2 6" xfId="18465"/>
    <cellStyle name="Comma 3 7 3" xfId="1662"/>
    <cellStyle name="Comma 3 7 3 2" xfId="8193"/>
    <cellStyle name="Comma 3 7 3 2 2" xfId="11206"/>
    <cellStyle name="Comma 3 7 3 2 2 2" xfId="21934"/>
    <cellStyle name="Comma 3 7 3 2 3" xfId="19816"/>
    <cellStyle name="Comma 3 7 3 3" xfId="17295"/>
    <cellStyle name="Comma 3 7 3 3 2" xfId="23103"/>
    <cellStyle name="Comma 3 7 3 4" xfId="9958"/>
    <cellStyle name="Comma 3 7 3 4 2" xfId="20984"/>
    <cellStyle name="Comma 3 7 3 5" xfId="18647"/>
    <cellStyle name="Comma 3 7 4" xfId="1806"/>
    <cellStyle name="Comma 3 7 4 2" xfId="8304"/>
    <cellStyle name="Comma 3 7 4 2 2" xfId="11330"/>
    <cellStyle name="Comma 3 7 4 2 2 2" xfId="22045"/>
    <cellStyle name="Comma 3 7 4 2 3" xfId="19927"/>
    <cellStyle name="Comma 3 7 4 3" xfId="17406"/>
    <cellStyle name="Comma 3 7 4 3 2" xfId="23214"/>
    <cellStyle name="Comma 3 7 4 4" xfId="9485"/>
    <cellStyle name="Comma 3 7 4 4 2" xfId="20511"/>
    <cellStyle name="Comma 3 7 4 5" xfId="18758"/>
    <cellStyle name="Comma 3 7 5" xfId="1081"/>
    <cellStyle name="Comma 3 7 5 2" xfId="7709"/>
    <cellStyle name="Comma 3 7 5 2 2" xfId="16822"/>
    <cellStyle name="Comma 3 7 5 2 2 2" xfId="22630"/>
    <cellStyle name="Comma 3 7 5 2 3" xfId="19343"/>
    <cellStyle name="Comma 3 7 5 3" xfId="10698"/>
    <cellStyle name="Comma 3 7 5 3 2" xfId="21461"/>
    <cellStyle name="Comma 3 7 5 4" xfId="18174"/>
    <cellStyle name="Comma 3 7 6" xfId="3408"/>
    <cellStyle name="Comma 3 7 6 2" xfId="10444"/>
    <cellStyle name="Comma 3 7 6 2 2" xfId="21241"/>
    <cellStyle name="Comma 3 7 6 3" xfId="17954"/>
    <cellStyle name="Comma 3 7 7" xfId="7409"/>
    <cellStyle name="Comma 3 7 7 2" xfId="10075"/>
    <cellStyle name="Comma 3 7 7 2 2" xfId="21058"/>
    <cellStyle name="Comma 3 7 7 3" xfId="19123"/>
    <cellStyle name="Comma 3 7 8" xfId="16602"/>
    <cellStyle name="Comma 3 7 8 2" xfId="22410"/>
    <cellStyle name="Comma 3 7 9" xfId="9374"/>
    <cellStyle name="Comma 3 7 9 2" xfId="20400"/>
    <cellStyle name="Comma 3 8" xfId="1270"/>
    <cellStyle name="Comma 3 8 2" xfId="2033"/>
    <cellStyle name="Comma 3 8 2 2" xfId="8510"/>
    <cellStyle name="Comma 3 8 2 2 2" xfId="17552"/>
    <cellStyle name="Comma 3 8 2 2 2 2" xfId="23360"/>
    <cellStyle name="Comma 3 8 2 2 3" xfId="20073"/>
    <cellStyle name="Comma 3 8 2 3" xfId="11483"/>
    <cellStyle name="Comma 3 8 2 3 2" xfId="22191"/>
    <cellStyle name="Comma 3 8 2 4" xfId="18904"/>
    <cellStyle name="Comma 3 8 3" xfId="7866"/>
    <cellStyle name="Comma 3 8 3 2" xfId="10864"/>
    <cellStyle name="Comma 3 8 3 2 2" xfId="21607"/>
    <cellStyle name="Comma 3 8 3 3" xfId="19489"/>
    <cellStyle name="Comma 3 8 4" xfId="16968"/>
    <cellStyle name="Comma 3 8 4 2" xfId="22776"/>
    <cellStyle name="Comma 3 8 5" xfId="9631"/>
    <cellStyle name="Comma 3 8 5 2" xfId="20657"/>
    <cellStyle name="Comma 3 8 6" xfId="18320"/>
    <cellStyle name="Comma 3 9" xfId="1517"/>
    <cellStyle name="Comma 3 9 2" xfId="8048"/>
    <cellStyle name="Comma 3 9 2 2" xfId="11061"/>
    <cellStyle name="Comma 3 9 2 2 2" xfId="21789"/>
    <cellStyle name="Comma 3 9 2 3" xfId="19671"/>
    <cellStyle name="Comma 3 9 3" xfId="17150"/>
    <cellStyle name="Comma 3 9 3 2" xfId="22958"/>
    <cellStyle name="Comma 3 9 4" xfId="9813"/>
    <cellStyle name="Comma 3 9 4 2" xfId="20839"/>
    <cellStyle name="Comma 3 9 5" xfId="18502"/>
    <cellStyle name="Comma 4" xfId="262"/>
    <cellStyle name="Comma 5" xfId="263"/>
    <cellStyle name="Currency 2" xfId="5"/>
    <cellStyle name="Currency 3" xfId="192"/>
    <cellStyle name="Currency 3 10" xfId="3196"/>
    <cellStyle name="Currency 3 10 2" xfId="10245"/>
    <cellStyle name="Currency 3 10 2 2" xfId="21189"/>
    <cellStyle name="Currency 3 10 3" xfId="17902"/>
    <cellStyle name="Currency 3 11" xfId="7357"/>
    <cellStyle name="Currency 3 11 2" xfId="9982"/>
    <cellStyle name="Currency 3 11 2 2" xfId="21006"/>
    <cellStyle name="Currency 3 11 3" xfId="19071"/>
    <cellStyle name="Currency 3 12" xfId="16550"/>
    <cellStyle name="Currency 3 12 2" xfId="22358"/>
    <cellStyle name="Currency 3 13" xfId="9214"/>
    <cellStyle name="Currency 3 13 2" xfId="20240"/>
    <cellStyle name="Currency 3 14" xfId="17719"/>
    <cellStyle name="Currency 3 15" xfId="684"/>
    <cellStyle name="Currency 3 2" xfId="539"/>
    <cellStyle name="Currency 3 2 10" xfId="9251"/>
    <cellStyle name="Currency 3 2 10 2" xfId="20277"/>
    <cellStyle name="Currency 3 2 11" xfId="17793"/>
    <cellStyle name="Currency 3 2 12" xfId="801"/>
    <cellStyle name="Currency 3 2 2" xfId="1103"/>
    <cellStyle name="Currency 3 2 2 2" xfId="1832"/>
    <cellStyle name="Currency 3 2 2 2 2" xfId="8330"/>
    <cellStyle name="Currency 3 2 2 2 2 2" xfId="17428"/>
    <cellStyle name="Currency 3 2 2 2 2 2 2" xfId="23236"/>
    <cellStyle name="Currency 3 2 2 2 2 3" xfId="19949"/>
    <cellStyle name="Currency 3 2 2 2 3" xfId="11352"/>
    <cellStyle name="Currency 3 2 2 2 3 2" xfId="22067"/>
    <cellStyle name="Currency 3 2 2 2 4" xfId="18780"/>
    <cellStyle name="Currency 3 2 2 3" xfId="7731"/>
    <cellStyle name="Currency 3 2 2 3 2" xfId="10720"/>
    <cellStyle name="Currency 3 2 2 3 2 2" xfId="21483"/>
    <cellStyle name="Currency 3 2 2 3 3" xfId="19365"/>
    <cellStyle name="Currency 3 2 2 4" xfId="16844"/>
    <cellStyle name="Currency 3 2 2 4 2" xfId="22652"/>
    <cellStyle name="Currency 3 2 2 5" xfId="9507"/>
    <cellStyle name="Currency 3 2 2 5 2" xfId="20533"/>
    <cellStyle name="Currency 3 2 2 6" xfId="18196"/>
    <cellStyle name="Currency 3 2 3" xfId="1325"/>
    <cellStyle name="Currency 3 2 3 2" xfId="2055"/>
    <cellStyle name="Currency 3 2 3 2 2" xfId="8532"/>
    <cellStyle name="Currency 3 2 3 2 2 2" xfId="17574"/>
    <cellStyle name="Currency 3 2 3 2 2 2 2" xfId="23382"/>
    <cellStyle name="Currency 3 2 3 2 2 3" xfId="20095"/>
    <cellStyle name="Currency 3 2 3 2 3" xfId="11505"/>
    <cellStyle name="Currency 3 2 3 2 3 2" xfId="22213"/>
    <cellStyle name="Currency 3 2 3 2 4" xfId="18926"/>
    <cellStyle name="Currency 3 2 3 3" xfId="7888"/>
    <cellStyle name="Currency 3 2 3 3 2" xfId="10893"/>
    <cellStyle name="Currency 3 2 3 3 2 2" xfId="21629"/>
    <cellStyle name="Currency 3 2 3 3 3" xfId="19511"/>
    <cellStyle name="Currency 3 2 3 4" xfId="16990"/>
    <cellStyle name="Currency 3 2 3 4 2" xfId="22798"/>
    <cellStyle name="Currency 3 2 3 5" xfId="9653"/>
    <cellStyle name="Currency 3 2 3 5 2" xfId="20679"/>
    <cellStyle name="Currency 3 2 3 6" xfId="18342"/>
    <cellStyle name="Currency 3 2 4" xfId="1539"/>
    <cellStyle name="Currency 3 2 4 2" xfId="8070"/>
    <cellStyle name="Currency 3 2 4 2 2" xfId="11083"/>
    <cellStyle name="Currency 3 2 4 2 2 2" xfId="21811"/>
    <cellStyle name="Currency 3 2 4 2 3" xfId="19693"/>
    <cellStyle name="Currency 3 2 4 3" xfId="17172"/>
    <cellStyle name="Currency 3 2 4 3 2" xfId="22980"/>
    <cellStyle name="Currency 3 2 4 4" xfId="9835"/>
    <cellStyle name="Currency 3 2 4 4 2" xfId="20861"/>
    <cellStyle name="Currency 3 2 4 5" xfId="18524"/>
    <cellStyle name="Currency 3 2 5" xfId="1754"/>
    <cellStyle name="Currency 3 2 5 2" xfId="8252"/>
    <cellStyle name="Currency 3 2 5 2 2" xfId="11278"/>
    <cellStyle name="Currency 3 2 5 2 2 2" xfId="21993"/>
    <cellStyle name="Currency 3 2 5 2 3" xfId="19875"/>
    <cellStyle name="Currency 3 2 5 3" xfId="17354"/>
    <cellStyle name="Currency 3 2 5 3 2" xfId="23162"/>
    <cellStyle name="Currency 3 2 5 4" xfId="9433"/>
    <cellStyle name="Currency 3 2 5 4 2" xfId="20459"/>
    <cellStyle name="Currency 3 2 5 5" xfId="18706"/>
    <cellStyle name="Currency 3 2 6" xfId="1028"/>
    <cellStyle name="Currency 3 2 6 2" xfId="7656"/>
    <cellStyle name="Currency 3 2 6 2 2" xfId="16770"/>
    <cellStyle name="Currency 3 2 6 2 2 2" xfId="22578"/>
    <cellStyle name="Currency 3 2 6 2 3" xfId="19291"/>
    <cellStyle name="Currency 3 2 6 3" xfId="10646"/>
    <cellStyle name="Currency 3 2 6 3 2" xfId="21409"/>
    <cellStyle name="Currency 3 2 6 4" xfId="18122"/>
    <cellStyle name="Currency 3 2 7" xfId="3451"/>
    <cellStyle name="Currency 3 2 7 2" xfId="10486"/>
    <cellStyle name="Currency 3 2 7 2 2" xfId="21263"/>
    <cellStyle name="Currency 3 2 7 3" xfId="17976"/>
    <cellStyle name="Currency 3 2 8" xfId="7431"/>
    <cellStyle name="Currency 3 2 8 2" xfId="10101"/>
    <cellStyle name="Currency 3 2 8 2 2" xfId="21080"/>
    <cellStyle name="Currency 3 2 8 3" xfId="19145"/>
    <cellStyle name="Currency 3 2 9" xfId="16624"/>
    <cellStyle name="Currency 3 2 9 2" xfId="22432"/>
    <cellStyle name="Currency 3 3" xfId="579"/>
    <cellStyle name="Currency 3 3 10" xfId="17829"/>
    <cellStyle name="Currency 3 3 11" xfId="837"/>
    <cellStyle name="Currency 3 3 2" xfId="1365"/>
    <cellStyle name="Currency 3 3 2 2" xfId="2091"/>
    <cellStyle name="Currency 3 3 2 2 2" xfId="8568"/>
    <cellStyle name="Currency 3 3 2 2 2 2" xfId="17610"/>
    <cellStyle name="Currency 3 3 2 2 2 2 2" xfId="23418"/>
    <cellStyle name="Currency 3 3 2 2 2 3" xfId="20131"/>
    <cellStyle name="Currency 3 3 2 2 3" xfId="11541"/>
    <cellStyle name="Currency 3 3 2 2 3 2" xfId="22249"/>
    <cellStyle name="Currency 3 3 2 2 4" xfId="18962"/>
    <cellStyle name="Currency 3 3 2 3" xfId="7924"/>
    <cellStyle name="Currency 3 3 2 3 2" xfId="10929"/>
    <cellStyle name="Currency 3 3 2 3 2 2" xfId="21665"/>
    <cellStyle name="Currency 3 3 2 3 3" xfId="19547"/>
    <cellStyle name="Currency 3 3 2 4" xfId="17026"/>
    <cellStyle name="Currency 3 3 2 4 2" xfId="22834"/>
    <cellStyle name="Currency 3 3 2 5" xfId="9689"/>
    <cellStyle name="Currency 3 3 2 5 2" xfId="20715"/>
    <cellStyle name="Currency 3 3 2 6" xfId="18378"/>
    <cellStyle name="Currency 3 3 3" xfId="1575"/>
    <cellStyle name="Currency 3 3 3 2" xfId="8106"/>
    <cellStyle name="Currency 3 3 3 2 2" xfId="11119"/>
    <cellStyle name="Currency 3 3 3 2 2 2" xfId="21847"/>
    <cellStyle name="Currency 3 3 3 2 3" xfId="19729"/>
    <cellStyle name="Currency 3 3 3 3" xfId="17208"/>
    <cellStyle name="Currency 3 3 3 3 2" xfId="23016"/>
    <cellStyle name="Currency 3 3 3 4" xfId="9871"/>
    <cellStyle name="Currency 3 3 3 4 2" xfId="20897"/>
    <cellStyle name="Currency 3 3 3 5" xfId="18560"/>
    <cellStyle name="Currency 3 3 4" xfId="1870"/>
    <cellStyle name="Currency 3 3 4 2" xfId="8366"/>
    <cellStyle name="Currency 3 3 4 2 2" xfId="11388"/>
    <cellStyle name="Currency 3 3 4 2 2 2" xfId="22103"/>
    <cellStyle name="Currency 3 3 4 2 3" xfId="19985"/>
    <cellStyle name="Currency 3 3 4 3" xfId="17464"/>
    <cellStyle name="Currency 3 3 4 3 2" xfId="23272"/>
    <cellStyle name="Currency 3 3 4 4" xfId="9543"/>
    <cellStyle name="Currency 3 3 4 4 2" xfId="20569"/>
    <cellStyle name="Currency 3 3 4 5" xfId="18816"/>
    <cellStyle name="Currency 3 3 5" xfId="1140"/>
    <cellStyle name="Currency 3 3 5 2" xfId="7768"/>
    <cellStyle name="Currency 3 3 5 2 2" xfId="16880"/>
    <cellStyle name="Currency 3 3 5 2 2 2" xfId="22688"/>
    <cellStyle name="Currency 3 3 5 2 3" xfId="19401"/>
    <cellStyle name="Currency 3 3 5 3" xfId="10756"/>
    <cellStyle name="Currency 3 3 5 3 2" xfId="21519"/>
    <cellStyle name="Currency 3 3 5 4" xfId="18232"/>
    <cellStyle name="Currency 3 3 6" xfId="3490"/>
    <cellStyle name="Currency 3 3 6 2" xfId="10525"/>
    <cellStyle name="Currency 3 3 6 2 2" xfId="21299"/>
    <cellStyle name="Currency 3 3 6 3" xfId="18012"/>
    <cellStyle name="Currency 3 3 7" xfId="7467"/>
    <cellStyle name="Currency 3 3 7 2" xfId="10137"/>
    <cellStyle name="Currency 3 3 7 2 2" xfId="21116"/>
    <cellStyle name="Currency 3 3 7 3" xfId="19181"/>
    <cellStyle name="Currency 3 3 8" xfId="16660"/>
    <cellStyle name="Currency 3 3 8 2" xfId="22468"/>
    <cellStyle name="Currency 3 3 9" xfId="9287"/>
    <cellStyle name="Currency 3 3 9 2" xfId="20313"/>
    <cellStyle name="Currency 3 4" xfId="633"/>
    <cellStyle name="Currency 3 4 10" xfId="17865"/>
    <cellStyle name="Currency 3 4 11" xfId="874"/>
    <cellStyle name="Currency 3 4 2" xfId="1419"/>
    <cellStyle name="Currency 3 4 2 2" xfId="2127"/>
    <cellStyle name="Currency 3 4 2 2 2" xfId="8604"/>
    <cellStyle name="Currency 3 4 2 2 2 2" xfId="17646"/>
    <cellStyle name="Currency 3 4 2 2 2 2 2" xfId="23454"/>
    <cellStyle name="Currency 3 4 2 2 2 3" xfId="20167"/>
    <cellStyle name="Currency 3 4 2 2 3" xfId="11577"/>
    <cellStyle name="Currency 3 4 2 2 3 2" xfId="22285"/>
    <cellStyle name="Currency 3 4 2 2 4" xfId="18998"/>
    <cellStyle name="Currency 3 4 2 3" xfId="7960"/>
    <cellStyle name="Currency 3 4 2 3 2" xfId="10971"/>
    <cellStyle name="Currency 3 4 2 3 2 2" xfId="21701"/>
    <cellStyle name="Currency 3 4 2 3 3" xfId="19583"/>
    <cellStyle name="Currency 3 4 2 4" xfId="17062"/>
    <cellStyle name="Currency 3 4 2 4 2" xfId="22870"/>
    <cellStyle name="Currency 3 4 2 5" xfId="9725"/>
    <cellStyle name="Currency 3 4 2 5 2" xfId="20751"/>
    <cellStyle name="Currency 3 4 2 6" xfId="18414"/>
    <cellStyle name="Currency 3 4 3" xfId="1611"/>
    <cellStyle name="Currency 3 4 3 2" xfId="8142"/>
    <cellStyle name="Currency 3 4 3 2 2" xfId="11155"/>
    <cellStyle name="Currency 3 4 3 2 2 2" xfId="21883"/>
    <cellStyle name="Currency 3 4 3 2 3" xfId="19765"/>
    <cellStyle name="Currency 3 4 3 3" xfId="17244"/>
    <cellStyle name="Currency 3 4 3 3 2" xfId="23052"/>
    <cellStyle name="Currency 3 4 3 4" xfId="9907"/>
    <cellStyle name="Currency 3 4 3 4 2" xfId="20933"/>
    <cellStyle name="Currency 3 4 3 5" xfId="18596"/>
    <cellStyle name="Currency 3 4 4" xfId="1920"/>
    <cellStyle name="Currency 3 4 4 2" xfId="8402"/>
    <cellStyle name="Currency 3 4 4 2 2" xfId="11429"/>
    <cellStyle name="Currency 3 4 4 2 2 2" xfId="22139"/>
    <cellStyle name="Currency 3 4 4 2 3" xfId="20021"/>
    <cellStyle name="Currency 3 4 4 3" xfId="17500"/>
    <cellStyle name="Currency 3 4 4 3 2" xfId="23308"/>
    <cellStyle name="Currency 3 4 4 4" xfId="9579"/>
    <cellStyle name="Currency 3 4 4 4 2" xfId="20605"/>
    <cellStyle name="Currency 3 4 4 5" xfId="18852"/>
    <cellStyle name="Currency 3 4 5" xfId="1180"/>
    <cellStyle name="Currency 3 4 5 2" xfId="7808"/>
    <cellStyle name="Currency 3 4 5 2 2" xfId="16916"/>
    <cellStyle name="Currency 3 4 5 2 2 2" xfId="22724"/>
    <cellStyle name="Currency 3 4 5 2 3" xfId="19437"/>
    <cellStyle name="Currency 3 4 5 3" xfId="10792"/>
    <cellStyle name="Currency 3 4 5 3 2" xfId="21555"/>
    <cellStyle name="Currency 3 4 5 4" xfId="18268"/>
    <cellStyle name="Currency 3 4 6" xfId="3535"/>
    <cellStyle name="Currency 3 4 6 2" xfId="10569"/>
    <cellStyle name="Currency 3 4 6 2 2" xfId="21335"/>
    <cellStyle name="Currency 3 4 6 3" xfId="18048"/>
    <cellStyle name="Currency 3 4 7" xfId="7503"/>
    <cellStyle name="Currency 3 4 7 2" xfId="10178"/>
    <cellStyle name="Currency 3 4 7 2 2" xfId="21152"/>
    <cellStyle name="Currency 3 4 7 3" xfId="19217"/>
    <cellStyle name="Currency 3 4 8" xfId="16696"/>
    <cellStyle name="Currency 3 4 8 2" xfId="22504"/>
    <cellStyle name="Currency 3 4 9" xfId="9323"/>
    <cellStyle name="Currency 3 4 9 2" xfId="20349"/>
    <cellStyle name="Currency 3 5" xfId="502"/>
    <cellStyle name="Currency 3 5 10" xfId="17756"/>
    <cellStyle name="Currency 3 5 11" xfId="730"/>
    <cellStyle name="Currency 3 5 2" xfId="1460"/>
    <cellStyle name="Currency 3 5 2 2" xfId="2163"/>
    <cellStyle name="Currency 3 5 2 2 2" xfId="8640"/>
    <cellStyle name="Currency 3 5 2 2 2 2" xfId="17682"/>
    <cellStyle name="Currency 3 5 2 2 2 2 2" xfId="23490"/>
    <cellStyle name="Currency 3 5 2 2 2 3" xfId="20203"/>
    <cellStyle name="Currency 3 5 2 2 3" xfId="11613"/>
    <cellStyle name="Currency 3 5 2 2 3 2" xfId="22321"/>
    <cellStyle name="Currency 3 5 2 2 4" xfId="19034"/>
    <cellStyle name="Currency 3 5 2 3" xfId="7996"/>
    <cellStyle name="Currency 3 5 2 3 2" xfId="11008"/>
    <cellStyle name="Currency 3 5 2 3 2 2" xfId="21737"/>
    <cellStyle name="Currency 3 5 2 3 3" xfId="19619"/>
    <cellStyle name="Currency 3 5 2 4" xfId="17098"/>
    <cellStyle name="Currency 3 5 2 4 2" xfId="22906"/>
    <cellStyle name="Currency 3 5 2 5" xfId="9761"/>
    <cellStyle name="Currency 3 5 2 5 2" xfId="20787"/>
    <cellStyle name="Currency 3 5 2 6" xfId="18450"/>
    <cellStyle name="Currency 3 5 3" xfId="1647"/>
    <cellStyle name="Currency 3 5 3 2" xfId="8178"/>
    <cellStyle name="Currency 3 5 3 2 2" xfId="11191"/>
    <cellStyle name="Currency 3 5 3 2 2 2" xfId="21919"/>
    <cellStyle name="Currency 3 5 3 2 3" xfId="19801"/>
    <cellStyle name="Currency 3 5 3 3" xfId="17280"/>
    <cellStyle name="Currency 3 5 3 3 2" xfId="23088"/>
    <cellStyle name="Currency 3 5 3 4" xfId="9943"/>
    <cellStyle name="Currency 3 5 3 4 2" xfId="20969"/>
    <cellStyle name="Currency 3 5 3 5" xfId="18632"/>
    <cellStyle name="Currency 3 5 4" xfId="1791"/>
    <cellStyle name="Currency 3 5 4 2" xfId="8289"/>
    <cellStyle name="Currency 3 5 4 2 2" xfId="11315"/>
    <cellStyle name="Currency 3 5 4 2 2 2" xfId="22030"/>
    <cellStyle name="Currency 3 5 4 2 3" xfId="19912"/>
    <cellStyle name="Currency 3 5 4 3" xfId="17391"/>
    <cellStyle name="Currency 3 5 4 3 2" xfId="23199"/>
    <cellStyle name="Currency 3 5 4 4" xfId="9470"/>
    <cellStyle name="Currency 3 5 4 4 2" xfId="20496"/>
    <cellStyle name="Currency 3 5 4 5" xfId="18743"/>
    <cellStyle name="Currency 3 5 5" xfId="1065"/>
    <cellStyle name="Currency 3 5 5 2" xfId="7693"/>
    <cellStyle name="Currency 3 5 5 2 2" xfId="16807"/>
    <cellStyle name="Currency 3 5 5 2 2 2" xfId="22615"/>
    <cellStyle name="Currency 3 5 5 2 3" xfId="19328"/>
    <cellStyle name="Currency 3 5 5 3" xfId="10683"/>
    <cellStyle name="Currency 3 5 5 3 2" xfId="21446"/>
    <cellStyle name="Currency 3 5 5 4" xfId="18159"/>
    <cellStyle name="Currency 3 5 6" xfId="3392"/>
    <cellStyle name="Currency 3 5 6 2" xfId="10428"/>
    <cellStyle name="Currency 3 5 6 2 2" xfId="21226"/>
    <cellStyle name="Currency 3 5 6 3" xfId="17939"/>
    <cellStyle name="Currency 3 5 7" xfId="7394"/>
    <cellStyle name="Currency 3 5 7 2" xfId="10060"/>
    <cellStyle name="Currency 3 5 7 2 2" xfId="21043"/>
    <cellStyle name="Currency 3 5 7 3" xfId="19108"/>
    <cellStyle name="Currency 3 5 8" xfId="16587"/>
    <cellStyle name="Currency 3 5 8 2" xfId="22395"/>
    <cellStyle name="Currency 3 5 9" xfId="9359"/>
    <cellStyle name="Currency 3 5 9 2" xfId="20385"/>
    <cellStyle name="Currency 3 6" xfId="1254"/>
    <cellStyle name="Currency 3 6 2" xfId="2018"/>
    <cellStyle name="Currency 3 6 2 2" xfId="8495"/>
    <cellStyle name="Currency 3 6 2 2 2" xfId="17537"/>
    <cellStyle name="Currency 3 6 2 2 2 2" xfId="23345"/>
    <cellStyle name="Currency 3 6 2 2 3" xfId="20058"/>
    <cellStyle name="Currency 3 6 2 3" xfId="11468"/>
    <cellStyle name="Currency 3 6 2 3 2" xfId="22176"/>
    <cellStyle name="Currency 3 6 2 4" xfId="18889"/>
    <cellStyle name="Currency 3 6 3" xfId="7851"/>
    <cellStyle name="Currency 3 6 3 2" xfId="10848"/>
    <cellStyle name="Currency 3 6 3 2 2" xfId="21592"/>
    <cellStyle name="Currency 3 6 3 3" xfId="19474"/>
    <cellStyle name="Currency 3 6 4" xfId="16953"/>
    <cellStyle name="Currency 3 6 4 2" xfId="22761"/>
    <cellStyle name="Currency 3 6 5" xfId="9616"/>
    <cellStyle name="Currency 3 6 5 2" xfId="20642"/>
    <cellStyle name="Currency 3 6 6" xfId="18305"/>
    <cellStyle name="Currency 3 7" xfId="1502"/>
    <cellStyle name="Currency 3 7 2" xfId="8033"/>
    <cellStyle name="Currency 3 7 2 2" xfId="11046"/>
    <cellStyle name="Currency 3 7 2 2 2" xfId="21774"/>
    <cellStyle name="Currency 3 7 2 3" xfId="19656"/>
    <cellStyle name="Currency 3 7 3" xfId="17135"/>
    <cellStyle name="Currency 3 7 3 2" xfId="22943"/>
    <cellStyle name="Currency 3 7 4" xfId="9798"/>
    <cellStyle name="Currency 3 7 4 2" xfId="20824"/>
    <cellStyle name="Currency 3 7 5" xfId="18487"/>
    <cellStyle name="Currency 3 8" xfId="1688"/>
    <cellStyle name="Currency 3 8 2" xfId="8215"/>
    <cellStyle name="Currency 3 8 2 2" xfId="11230"/>
    <cellStyle name="Currency 3 8 2 2 2" xfId="21956"/>
    <cellStyle name="Currency 3 8 2 3" xfId="19838"/>
    <cellStyle name="Currency 3 8 3" xfId="17317"/>
    <cellStyle name="Currency 3 8 3 2" xfId="23125"/>
    <cellStyle name="Currency 3 8 4" xfId="9396"/>
    <cellStyle name="Currency 3 8 4 2" xfId="20422"/>
    <cellStyle name="Currency 3 8 5" xfId="18669"/>
    <cellStyle name="Currency 3 9" xfId="919"/>
    <cellStyle name="Currency 3 9 2" xfId="7547"/>
    <cellStyle name="Currency 3 9 2 2" xfId="16733"/>
    <cellStyle name="Currency 3 9 2 2 2" xfId="22541"/>
    <cellStyle name="Currency 3 9 2 3" xfId="19254"/>
    <cellStyle name="Currency 3 9 3" xfId="10609"/>
    <cellStyle name="Currency 3 9 3 2" xfId="21372"/>
    <cellStyle name="Currency 3 9 4" xfId="18085"/>
    <cellStyle name="Currency 4" xfId="454"/>
    <cellStyle name="Currency 4 10" xfId="3358"/>
    <cellStyle name="Currency 4 10 2" xfId="10394"/>
    <cellStyle name="Currency 4 10 2 2" xfId="21207"/>
    <cellStyle name="Currency 4 10 3" xfId="17920"/>
    <cellStyle name="Currency 4 11" xfId="7375"/>
    <cellStyle name="Currency 4 11 2" xfId="10034"/>
    <cellStyle name="Currency 4 11 2 2" xfId="21024"/>
    <cellStyle name="Currency 4 11 3" xfId="19089"/>
    <cellStyle name="Currency 4 12" xfId="16568"/>
    <cellStyle name="Currency 4 12 2" xfId="22376"/>
    <cellStyle name="Currency 4 13" xfId="9232"/>
    <cellStyle name="Currency 4 13 2" xfId="20258"/>
    <cellStyle name="Currency 4 14" xfId="17737"/>
    <cellStyle name="Currency 4 15" xfId="704"/>
    <cellStyle name="Currency 4 2" xfId="557"/>
    <cellStyle name="Currency 4 2 10" xfId="9269"/>
    <cellStyle name="Currency 4 2 10 2" xfId="20295"/>
    <cellStyle name="Currency 4 2 11" xfId="17811"/>
    <cellStyle name="Currency 4 2 12" xfId="819"/>
    <cellStyle name="Currency 4 2 2" xfId="1121"/>
    <cellStyle name="Currency 4 2 2 2" xfId="1850"/>
    <cellStyle name="Currency 4 2 2 2 2" xfId="8348"/>
    <cellStyle name="Currency 4 2 2 2 2 2" xfId="17446"/>
    <cellStyle name="Currency 4 2 2 2 2 2 2" xfId="23254"/>
    <cellStyle name="Currency 4 2 2 2 2 3" xfId="19967"/>
    <cellStyle name="Currency 4 2 2 2 3" xfId="11370"/>
    <cellStyle name="Currency 4 2 2 2 3 2" xfId="22085"/>
    <cellStyle name="Currency 4 2 2 2 4" xfId="18798"/>
    <cellStyle name="Currency 4 2 2 3" xfId="7749"/>
    <cellStyle name="Currency 4 2 2 3 2" xfId="10738"/>
    <cellStyle name="Currency 4 2 2 3 2 2" xfId="21501"/>
    <cellStyle name="Currency 4 2 2 3 3" xfId="19383"/>
    <cellStyle name="Currency 4 2 2 4" xfId="16862"/>
    <cellStyle name="Currency 4 2 2 4 2" xfId="22670"/>
    <cellStyle name="Currency 4 2 2 5" xfId="9525"/>
    <cellStyle name="Currency 4 2 2 5 2" xfId="20551"/>
    <cellStyle name="Currency 4 2 2 6" xfId="18214"/>
    <cellStyle name="Currency 4 2 3" xfId="1343"/>
    <cellStyle name="Currency 4 2 3 2" xfId="2073"/>
    <cellStyle name="Currency 4 2 3 2 2" xfId="8550"/>
    <cellStyle name="Currency 4 2 3 2 2 2" xfId="17592"/>
    <cellStyle name="Currency 4 2 3 2 2 2 2" xfId="23400"/>
    <cellStyle name="Currency 4 2 3 2 2 3" xfId="20113"/>
    <cellStyle name="Currency 4 2 3 2 3" xfId="11523"/>
    <cellStyle name="Currency 4 2 3 2 3 2" xfId="22231"/>
    <cellStyle name="Currency 4 2 3 2 4" xfId="18944"/>
    <cellStyle name="Currency 4 2 3 3" xfId="7906"/>
    <cellStyle name="Currency 4 2 3 3 2" xfId="10911"/>
    <cellStyle name="Currency 4 2 3 3 2 2" xfId="21647"/>
    <cellStyle name="Currency 4 2 3 3 3" xfId="19529"/>
    <cellStyle name="Currency 4 2 3 4" xfId="17008"/>
    <cellStyle name="Currency 4 2 3 4 2" xfId="22816"/>
    <cellStyle name="Currency 4 2 3 5" xfId="9671"/>
    <cellStyle name="Currency 4 2 3 5 2" xfId="20697"/>
    <cellStyle name="Currency 4 2 3 6" xfId="18360"/>
    <cellStyle name="Currency 4 2 4" xfId="1557"/>
    <cellStyle name="Currency 4 2 4 2" xfId="8088"/>
    <cellStyle name="Currency 4 2 4 2 2" xfId="11101"/>
    <cellStyle name="Currency 4 2 4 2 2 2" xfId="21829"/>
    <cellStyle name="Currency 4 2 4 2 3" xfId="19711"/>
    <cellStyle name="Currency 4 2 4 3" xfId="17190"/>
    <cellStyle name="Currency 4 2 4 3 2" xfId="22998"/>
    <cellStyle name="Currency 4 2 4 4" xfId="9853"/>
    <cellStyle name="Currency 4 2 4 4 2" xfId="20879"/>
    <cellStyle name="Currency 4 2 4 5" xfId="18542"/>
    <cellStyle name="Currency 4 2 5" xfId="1772"/>
    <cellStyle name="Currency 4 2 5 2" xfId="8270"/>
    <cellStyle name="Currency 4 2 5 2 2" xfId="11296"/>
    <cellStyle name="Currency 4 2 5 2 2 2" xfId="22011"/>
    <cellStyle name="Currency 4 2 5 2 3" xfId="19893"/>
    <cellStyle name="Currency 4 2 5 3" xfId="17372"/>
    <cellStyle name="Currency 4 2 5 3 2" xfId="23180"/>
    <cellStyle name="Currency 4 2 5 4" xfId="9451"/>
    <cellStyle name="Currency 4 2 5 4 2" xfId="20477"/>
    <cellStyle name="Currency 4 2 5 5" xfId="18724"/>
    <cellStyle name="Currency 4 2 6" xfId="1046"/>
    <cellStyle name="Currency 4 2 6 2" xfId="7674"/>
    <cellStyle name="Currency 4 2 6 2 2" xfId="16788"/>
    <cellStyle name="Currency 4 2 6 2 2 2" xfId="22596"/>
    <cellStyle name="Currency 4 2 6 2 3" xfId="19309"/>
    <cellStyle name="Currency 4 2 6 3" xfId="10664"/>
    <cellStyle name="Currency 4 2 6 3 2" xfId="21427"/>
    <cellStyle name="Currency 4 2 6 4" xfId="18140"/>
    <cellStyle name="Currency 4 2 7" xfId="3469"/>
    <cellStyle name="Currency 4 2 7 2" xfId="10504"/>
    <cellStyle name="Currency 4 2 7 2 2" xfId="21281"/>
    <cellStyle name="Currency 4 2 7 3" xfId="17994"/>
    <cellStyle name="Currency 4 2 8" xfId="7449"/>
    <cellStyle name="Currency 4 2 8 2" xfId="10119"/>
    <cellStyle name="Currency 4 2 8 2 2" xfId="21098"/>
    <cellStyle name="Currency 4 2 8 3" xfId="19163"/>
    <cellStyle name="Currency 4 2 9" xfId="16642"/>
    <cellStyle name="Currency 4 2 9 2" xfId="22450"/>
    <cellStyle name="Currency 4 3" xfId="615"/>
    <cellStyle name="Currency 4 3 10" xfId="17847"/>
    <cellStyle name="Currency 4 3 11" xfId="856"/>
    <cellStyle name="Currency 4 3 2" xfId="1401"/>
    <cellStyle name="Currency 4 3 2 2" xfId="2109"/>
    <cellStyle name="Currency 4 3 2 2 2" xfId="8586"/>
    <cellStyle name="Currency 4 3 2 2 2 2" xfId="17628"/>
    <cellStyle name="Currency 4 3 2 2 2 2 2" xfId="23436"/>
    <cellStyle name="Currency 4 3 2 2 2 3" xfId="20149"/>
    <cellStyle name="Currency 4 3 2 2 3" xfId="11559"/>
    <cellStyle name="Currency 4 3 2 2 3 2" xfId="22267"/>
    <cellStyle name="Currency 4 3 2 2 4" xfId="18980"/>
    <cellStyle name="Currency 4 3 2 3" xfId="7942"/>
    <cellStyle name="Currency 4 3 2 3 2" xfId="10953"/>
    <cellStyle name="Currency 4 3 2 3 2 2" xfId="21683"/>
    <cellStyle name="Currency 4 3 2 3 3" xfId="19565"/>
    <cellStyle name="Currency 4 3 2 4" xfId="17044"/>
    <cellStyle name="Currency 4 3 2 4 2" xfId="22852"/>
    <cellStyle name="Currency 4 3 2 5" xfId="9707"/>
    <cellStyle name="Currency 4 3 2 5 2" xfId="20733"/>
    <cellStyle name="Currency 4 3 2 6" xfId="18396"/>
    <cellStyle name="Currency 4 3 3" xfId="1593"/>
    <cellStyle name="Currency 4 3 3 2" xfId="8124"/>
    <cellStyle name="Currency 4 3 3 2 2" xfId="11137"/>
    <cellStyle name="Currency 4 3 3 2 2 2" xfId="21865"/>
    <cellStyle name="Currency 4 3 3 2 3" xfId="19747"/>
    <cellStyle name="Currency 4 3 3 3" xfId="17226"/>
    <cellStyle name="Currency 4 3 3 3 2" xfId="23034"/>
    <cellStyle name="Currency 4 3 3 4" xfId="9889"/>
    <cellStyle name="Currency 4 3 3 4 2" xfId="20915"/>
    <cellStyle name="Currency 4 3 3 5" xfId="18578"/>
    <cellStyle name="Currency 4 3 4" xfId="1902"/>
    <cellStyle name="Currency 4 3 4 2" xfId="8384"/>
    <cellStyle name="Currency 4 3 4 2 2" xfId="11411"/>
    <cellStyle name="Currency 4 3 4 2 2 2" xfId="22121"/>
    <cellStyle name="Currency 4 3 4 2 3" xfId="20003"/>
    <cellStyle name="Currency 4 3 4 3" xfId="17482"/>
    <cellStyle name="Currency 4 3 4 3 2" xfId="23290"/>
    <cellStyle name="Currency 4 3 4 4" xfId="9561"/>
    <cellStyle name="Currency 4 3 4 4 2" xfId="20587"/>
    <cellStyle name="Currency 4 3 4 5" xfId="18834"/>
    <cellStyle name="Currency 4 3 5" xfId="1162"/>
    <cellStyle name="Currency 4 3 5 2" xfId="7790"/>
    <cellStyle name="Currency 4 3 5 2 2" xfId="16898"/>
    <cellStyle name="Currency 4 3 5 2 2 2" xfId="22706"/>
    <cellStyle name="Currency 4 3 5 2 3" xfId="19419"/>
    <cellStyle name="Currency 4 3 5 3" xfId="10774"/>
    <cellStyle name="Currency 4 3 5 3 2" xfId="21537"/>
    <cellStyle name="Currency 4 3 5 4" xfId="18250"/>
    <cellStyle name="Currency 4 3 6" xfId="3517"/>
    <cellStyle name="Currency 4 3 6 2" xfId="10551"/>
    <cellStyle name="Currency 4 3 6 2 2" xfId="21317"/>
    <cellStyle name="Currency 4 3 6 3" xfId="18030"/>
    <cellStyle name="Currency 4 3 7" xfId="7485"/>
    <cellStyle name="Currency 4 3 7 2" xfId="10160"/>
    <cellStyle name="Currency 4 3 7 2 2" xfId="21134"/>
    <cellStyle name="Currency 4 3 7 3" xfId="19199"/>
    <cellStyle name="Currency 4 3 8" xfId="16678"/>
    <cellStyle name="Currency 4 3 8 2" xfId="22486"/>
    <cellStyle name="Currency 4 3 9" xfId="9305"/>
    <cellStyle name="Currency 4 3 9 2" xfId="20331"/>
    <cellStyle name="Currency 4 4" xfId="656"/>
    <cellStyle name="Currency 4 4 10" xfId="17883"/>
    <cellStyle name="Currency 4 4 11" xfId="892"/>
    <cellStyle name="Currency 4 4 2" xfId="1442"/>
    <cellStyle name="Currency 4 4 2 2" xfId="2145"/>
    <cellStyle name="Currency 4 4 2 2 2" xfId="8622"/>
    <cellStyle name="Currency 4 4 2 2 2 2" xfId="17664"/>
    <cellStyle name="Currency 4 4 2 2 2 2 2" xfId="23472"/>
    <cellStyle name="Currency 4 4 2 2 2 3" xfId="20185"/>
    <cellStyle name="Currency 4 4 2 2 3" xfId="11595"/>
    <cellStyle name="Currency 4 4 2 2 3 2" xfId="22303"/>
    <cellStyle name="Currency 4 4 2 2 4" xfId="19016"/>
    <cellStyle name="Currency 4 4 2 3" xfId="7978"/>
    <cellStyle name="Currency 4 4 2 3 2" xfId="10990"/>
    <cellStyle name="Currency 4 4 2 3 2 2" xfId="21719"/>
    <cellStyle name="Currency 4 4 2 3 3" xfId="19601"/>
    <cellStyle name="Currency 4 4 2 4" xfId="17080"/>
    <cellStyle name="Currency 4 4 2 4 2" xfId="22888"/>
    <cellStyle name="Currency 4 4 2 5" xfId="9743"/>
    <cellStyle name="Currency 4 4 2 5 2" xfId="20769"/>
    <cellStyle name="Currency 4 4 2 6" xfId="18432"/>
    <cellStyle name="Currency 4 4 3" xfId="1629"/>
    <cellStyle name="Currency 4 4 3 2" xfId="8160"/>
    <cellStyle name="Currency 4 4 3 2 2" xfId="11173"/>
    <cellStyle name="Currency 4 4 3 2 2 2" xfId="21901"/>
    <cellStyle name="Currency 4 4 3 2 3" xfId="19783"/>
    <cellStyle name="Currency 4 4 3 3" xfId="17262"/>
    <cellStyle name="Currency 4 4 3 3 2" xfId="23070"/>
    <cellStyle name="Currency 4 4 3 4" xfId="9925"/>
    <cellStyle name="Currency 4 4 3 4 2" xfId="20951"/>
    <cellStyle name="Currency 4 4 3 5" xfId="18614"/>
    <cellStyle name="Currency 4 4 4" xfId="1943"/>
    <cellStyle name="Currency 4 4 4 2" xfId="8420"/>
    <cellStyle name="Currency 4 4 4 2 2" xfId="11449"/>
    <cellStyle name="Currency 4 4 4 2 2 2" xfId="22157"/>
    <cellStyle name="Currency 4 4 4 2 3" xfId="20039"/>
    <cellStyle name="Currency 4 4 4 3" xfId="17518"/>
    <cellStyle name="Currency 4 4 4 3 2" xfId="23326"/>
    <cellStyle name="Currency 4 4 4 4" xfId="9597"/>
    <cellStyle name="Currency 4 4 4 4 2" xfId="20623"/>
    <cellStyle name="Currency 4 4 4 5" xfId="18870"/>
    <cellStyle name="Currency 4 4 5" xfId="1200"/>
    <cellStyle name="Currency 4 4 5 2" xfId="7828"/>
    <cellStyle name="Currency 4 4 5 2 2" xfId="16934"/>
    <cellStyle name="Currency 4 4 5 2 2 2" xfId="22742"/>
    <cellStyle name="Currency 4 4 5 2 3" xfId="19455"/>
    <cellStyle name="Currency 4 4 5 3" xfId="10810"/>
    <cellStyle name="Currency 4 4 5 3 2" xfId="21573"/>
    <cellStyle name="Currency 4 4 5 4" xfId="18286"/>
    <cellStyle name="Currency 4 4 6" xfId="3556"/>
    <cellStyle name="Currency 4 4 6 2" xfId="10590"/>
    <cellStyle name="Currency 4 4 6 2 2" xfId="21353"/>
    <cellStyle name="Currency 4 4 6 3" xfId="18066"/>
    <cellStyle name="Currency 4 4 7" xfId="7521"/>
    <cellStyle name="Currency 4 4 7 2" xfId="10197"/>
    <cellStyle name="Currency 4 4 7 2 2" xfId="21170"/>
    <cellStyle name="Currency 4 4 7 3" xfId="19235"/>
    <cellStyle name="Currency 4 4 8" xfId="16714"/>
    <cellStyle name="Currency 4 4 8 2" xfId="22522"/>
    <cellStyle name="Currency 4 4 9" xfId="9341"/>
    <cellStyle name="Currency 4 4 9 2" xfId="20367"/>
    <cellStyle name="Currency 4 5" xfId="520"/>
    <cellStyle name="Currency 4 5 10" xfId="17774"/>
    <cellStyle name="Currency 4 5 11" xfId="753"/>
    <cellStyle name="Currency 4 5 2" xfId="1483"/>
    <cellStyle name="Currency 4 5 2 2" xfId="2181"/>
    <cellStyle name="Currency 4 5 2 2 2" xfId="8658"/>
    <cellStyle name="Currency 4 5 2 2 2 2" xfId="17700"/>
    <cellStyle name="Currency 4 5 2 2 2 2 2" xfId="23508"/>
    <cellStyle name="Currency 4 5 2 2 2 3" xfId="20221"/>
    <cellStyle name="Currency 4 5 2 2 3" xfId="11631"/>
    <cellStyle name="Currency 4 5 2 2 3 2" xfId="22339"/>
    <cellStyle name="Currency 4 5 2 2 4" xfId="19052"/>
    <cellStyle name="Currency 4 5 2 3" xfId="8014"/>
    <cellStyle name="Currency 4 5 2 3 2" xfId="11027"/>
    <cellStyle name="Currency 4 5 2 3 2 2" xfId="21755"/>
    <cellStyle name="Currency 4 5 2 3 3" xfId="19637"/>
    <cellStyle name="Currency 4 5 2 4" xfId="17116"/>
    <cellStyle name="Currency 4 5 2 4 2" xfId="22924"/>
    <cellStyle name="Currency 4 5 2 5" xfId="9779"/>
    <cellStyle name="Currency 4 5 2 5 2" xfId="20805"/>
    <cellStyle name="Currency 4 5 2 6" xfId="18468"/>
    <cellStyle name="Currency 4 5 3" xfId="1665"/>
    <cellStyle name="Currency 4 5 3 2" xfId="8196"/>
    <cellStyle name="Currency 4 5 3 2 2" xfId="11209"/>
    <cellStyle name="Currency 4 5 3 2 2 2" xfId="21937"/>
    <cellStyle name="Currency 4 5 3 2 3" xfId="19819"/>
    <cellStyle name="Currency 4 5 3 3" xfId="17298"/>
    <cellStyle name="Currency 4 5 3 3 2" xfId="23106"/>
    <cellStyle name="Currency 4 5 3 4" xfId="9961"/>
    <cellStyle name="Currency 4 5 3 4 2" xfId="20987"/>
    <cellStyle name="Currency 4 5 3 5" xfId="18650"/>
    <cellStyle name="Currency 4 5 4" xfId="1813"/>
    <cellStyle name="Currency 4 5 4 2" xfId="8311"/>
    <cellStyle name="Currency 4 5 4 2 2" xfId="11333"/>
    <cellStyle name="Currency 4 5 4 2 2 2" xfId="22048"/>
    <cellStyle name="Currency 4 5 4 2 3" xfId="19930"/>
    <cellStyle name="Currency 4 5 4 3" xfId="17409"/>
    <cellStyle name="Currency 4 5 4 3 2" xfId="23217"/>
    <cellStyle name="Currency 4 5 4 4" xfId="9488"/>
    <cellStyle name="Currency 4 5 4 4 2" xfId="20514"/>
    <cellStyle name="Currency 4 5 4 5" xfId="18761"/>
    <cellStyle name="Currency 4 5 5" xfId="1084"/>
    <cellStyle name="Currency 4 5 5 2" xfId="7712"/>
    <cellStyle name="Currency 4 5 5 2 2" xfId="16825"/>
    <cellStyle name="Currency 4 5 5 2 2 2" xfId="22633"/>
    <cellStyle name="Currency 4 5 5 2 3" xfId="19346"/>
    <cellStyle name="Currency 4 5 5 3" xfId="10701"/>
    <cellStyle name="Currency 4 5 5 3 2" xfId="21464"/>
    <cellStyle name="Currency 4 5 5 4" xfId="18177"/>
    <cellStyle name="Currency 4 5 6" xfId="3413"/>
    <cellStyle name="Currency 4 5 6 2" xfId="10449"/>
    <cellStyle name="Currency 4 5 6 2 2" xfId="21244"/>
    <cellStyle name="Currency 4 5 6 3" xfId="17957"/>
    <cellStyle name="Currency 4 5 7" xfId="7412"/>
    <cellStyle name="Currency 4 5 7 2" xfId="10082"/>
    <cellStyle name="Currency 4 5 7 2 2" xfId="21061"/>
    <cellStyle name="Currency 4 5 7 3" xfId="19126"/>
    <cellStyle name="Currency 4 5 8" xfId="16605"/>
    <cellStyle name="Currency 4 5 8 2" xfId="22413"/>
    <cellStyle name="Currency 4 5 9" xfId="9377"/>
    <cellStyle name="Currency 4 5 9 2" xfId="20403"/>
    <cellStyle name="Currency 4 6" xfId="1277"/>
    <cellStyle name="Currency 4 6 2" xfId="2036"/>
    <cellStyle name="Currency 4 6 2 2" xfId="8513"/>
    <cellStyle name="Currency 4 6 2 2 2" xfId="17555"/>
    <cellStyle name="Currency 4 6 2 2 2 2" xfId="23363"/>
    <cellStyle name="Currency 4 6 2 2 3" xfId="20076"/>
    <cellStyle name="Currency 4 6 2 3" xfId="11486"/>
    <cellStyle name="Currency 4 6 2 3 2" xfId="22194"/>
    <cellStyle name="Currency 4 6 2 4" xfId="18907"/>
    <cellStyle name="Currency 4 6 3" xfId="7869"/>
    <cellStyle name="Currency 4 6 3 2" xfId="10867"/>
    <cellStyle name="Currency 4 6 3 2 2" xfId="21610"/>
    <cellStyle name="Currency 4 6 3 3" xfId="19492"/>
    <cellStyle name="Currency 4 6 4" xfId="16971"/>
    <cellStyle name="Currency 4 6 4 2" xfId="22779"/>
    <cellStyle name="Currency 4 6 5" xfId="9634"/>
    <cellStyle name="Currency 4 6 5 2" xfId="20660"/>
    <cellStyle name="Currency 4 6 6" xfId="18323"/>
    <cellStyle name="Currency 4 7" xfId="1520"/>
    <cellStyle name="Currency 4 7 2" xfId="8051"/>
    <cellStyle name="Currency 4 7 2 2" xfId="11064"/>
    <cellStyle name="Currency 4 7 2 2 2" xfId="21792"/>
    <cellStyle name="Currency 4 7 2 3" xfId="19674"/>
    <cellStyle name="Currency 4 7 3" xfId="17153"/>
    <cellStyle name="Currency 4 7 3 2" xfId="22961"/>
    <cellStyle name="Currency 4 7 4" xfId="9816"/>
    <cellStyle name="Currency 4 7 4 2" xfId="20842"/>
    <cellStyle name="Currency 4 7 5" xfId="18505"/>
    <cellStyle name="Currency 4 8" xfId="1706"/>
    <cellStyle name="Currency 4 8 2" xfId="8233"/>
    <cellStyle name="Currency 4 8 2 2" xfId="11248"/>
    <cellStyle name="Currency 4 8 2 2 2" xfId="21974"/>
    <cellStyle name="Currency 4 8 2 3" xfId="19856"/>
    <cellStyle name="Currency 4 8 3" xfId="17335"/>
    <cellStyle name="Currency 4 8 3 2" xfId="23143"/>
    <cellStyle name="Currency 4 8 4" xfId="9414"/>
    <cellStyle name="Currency 4 8 4 2" xfId="20440"/>
    <cellStyle name="Currency 4 8 5" xfId="18687"/>
    <cellStyle name="Currency 4 9" xfId="1000"/>
    <cellStyle name="Currency 4 9 2" xfId="7628"/>
    <cellStyle name="Currency 4 9 2 2" xfId="16751"/>
    <cellStyle name="Currency 4 9 2 2 2" xfId="22559"/>
    <cellStyle name="Currency 4 9 2 3" xfId="19272"/>
    <cellStyle name="Currency 4 9 3" xfId="10627"/>
    <cellStyle name="Currency 4 9 3 2" xfId="21390"/>
    <cellStyle name="Currency 4 9 4" xfId="18103"/>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53706" builtinId="8"/>
    <cellStyle name="Hyperlink 2" xfId="278"/>
    <cellStyle name="Hyperlink 2 2" xfId="279"/>
    <cellStyle name="Hyperlink 3" xfId="191"/>
    <cellStyle name="Hyperlink 4" xfId="6504"/>
    <cellStyle name="Input 2" xfId="280"/>
    <cellStyle name="Input 3" xfId="281"/>
    <cellStyle name="Input 3 10" xfId="2204"/>
    <cellStyle name="Input 3 10 10" xfId="29776"/>
    <cellStyle name="Input 3 10 11" xfId="42201"/>
    <cellStyle name="Input 3 10 12" xfId="42576"/>
    <cellStyle name="Input 3 10 13" xfId="43523"/>
    <cellStyle name="Input 3 10 2" xfId="5618"/>
    <cellStyle name="Input 3 10 2 2" xfId="12044"/>
    <cellStyle name="Input 3 10 2 2 2" xfId="30371"/>
    <cellStyle name="Input 3 10 2 2 3" xfId="28395"/>
    <cellStyle name="Input 3 10 2 2 4" xfId="50784"/>
    <cellStyle name="Input 3 10 2 3" xfId="25070"/>
    <cellStyle name="Input 3 10 2 4" xfId="27305"/>
    <cellStyle name="Input 3 10 2 5" xfId="44477"/>
    <cellStyle name="Input 3 10 3" xfId="6755"/>
    <cellStyle name="Input 3 10 3 2" xfId="13042"/>
    <cellStyle name="Input 3 10 3 2 2" xfId="31369"/>
    <cellStyle name="Input 3 10 3 2 3" xfId="38560"/>
    <cellStyle name="Input 3 10 3 2 4" xfId="51398"/>
    <cellStyle name="Input 3 10 3 3" xfId="26207"/>
    <cellStyle name="Input 3 10 3 4" xfId="36770"/>
    <cellStyle name="Input 3 10 3 5" xfId="45613"/>
    <cellStyle name="Input 3 10 4" xfId="8681"/>
    <cellStyle name="Input 3 10 4 2" xfId="27727"/>
    <cellStyle name="Input 3 10 4 2 2" xfId="52298"/>
    <cellStyle name="Input 3 10 4 3" xfId="36213"/>
    <cellStyle name="Input 3 10 4 4" xfId="47278"/>
    <cellStyle name="Input 3 10 5" xfId="14705"/>
    <cellStyle name="Input 3 10 5 2" xfId="33032"/>
    <cellStyle name="Input 3 10 5 2 2" xfId="52709"/>
    <cellStyle name="Input 3 10 5 3" xfId="39860"/>
    <cellStyle name="Input 3 10 5 4" xfId="48033"/>
    <cellStyle name="Input 3 10 6" xfId="15399"/>
    <cellStyle name="Input 3 10 6 2" xfId="33726"/>
    <cellStyle name="Input 3 10 6 2 2" xfId="53089"/>
    <cellStyle name="Input 3 10 6 3" xfId="40554"/>
    <cellStyle name="Input 3 10 6 4" xfId="48727"/>
    <cellStyle name="Input 3 10 7" xfId="16017"/>
    <cellStyle name="Input 3 10 7 2" xfId="34344"/>
    <cellStyle name="Input 3 10 7 2 2" xfId="53422"/>
    <cellStyle name="Input 3 10 7 3" xfId="41172"/>
    <cellStyle name="Input 3 10 7 4" xfId="49345"/>
    <cellStyle name="Input 3 10 8" xfId="4664"/>
    <cellStyle name="Input 3 10 8 2" xfId="50260"/>
    <cellStyle name="Input 3 10 9" xfId="24116"/>
    <cellStyle name="Input 3 11" xfId="1022"/>
    <cellStyle name="Input 3 11 10" xfId="29775"/>
    <cellStyle name="Input 3 11 11" xfId="2742"/>
    <cellStyle name="Input 3 11 12" xfId="29251"/>
    <cellStyle name="Input 3 11 13" xfId="43385"/>
    <cellStyle name="Input 3 11 2" xfId="6434"/>
    <cellStyle name="Input 3 11 2 2" xfId="12785"/>
    <cellStyle name="Input 3 11 2 2 2" xfId="31112"/>
    <cellStyle name="Input 3 11 2 2 3" xfId="35868"/>
    <cellStyle name="Input 3 11 2 2 4" xfId="51211"/>
    <cellStyle name="Input 3 11 2 3" xfId="25886"/>
    <cellStyle name="Input 3 11 2 4" xfId="29949"/>
    <cellStyle name="Input 3 11 2 5" xfId="45293"/>
    <cellStyle name="Input 3 11 3" xfId="6467"/>
    <cellStyle name="Input 3 11 3 2" xfId="12810"/>
    <cellStyle name="Input 3 11 3 2 2" xfId="31137"/>
    <cellStyle name="Input 3 11 3 2 3" xfId="39144"/>
    <cellStyle name="Input 3 11 3 2 4" xfId="51231"/>
    <cellStyle name="Input 3 11 3 3" xfId="25919"/>
    <cellStyle name="Input 3 11 3 4" xfId="35501"/>
    <cellStyle name="Input 3 11 3 5" xfId="45326"/>
    <cellStyle name="Input 3 11 4" xfId="7650"/>
    <cellStyle name="Input 3 11 4 2" xfId="27028"/>
    <cellStyle name="Input 3 11 4 2 2" xfId="51894"/>
    <cellStyle name="Input 3 11 4 3" xfId="23840"/>
    <cellStyle name="Input 3 11 4 4" xfId="46521"/>
    <cellStyle name="Input 3 11 5" xfId="14096"/>
    <cellStyle name="Input 3 11 5 2" xfId="32423"/>
    <cellStyle name="Input 3 11 5 2 2" xfId="52049"/>
    <cellStyle name="Input 3 11 5 3" xfId="36876"/>
    <cellStyle name="Input 3 11 5 4" xfId="46827"/>
    <cellStyle name="Input 3 11 6" xfId="13829"/>
    <cellStyle name="Input 3 11 6 2" xfId="32156"/>
    <cellStyle name="Input 3 11 6 2 2" xfId="51905"/>
    <cellStyle name="Input 3 11 6 3" xfId="28479"/>
    <cellStyle name="Input 3 11 6 4" xfId="46548"/>
    <cellStyle name="Input 3 11 7" xfId="14014"/>
    <cellStyle name="Input 3 11 7 2" xfId="32341"/>
    <cellStyle name="Input 3 11 7 2 2" xfId="52005"/>
    <cellStyle name="Input 3 11 7 3" xfId="39242"/>
    <cellStyle name="Input 3 11 7 4" xfId="46745"/>
    <cellStyle name="Input 3 11 8" xfId="3680"/>
    <cellStyle name="Input 3 11 8 2" xfId="50190"/>
    <cellStyle name="Input 3 11 9" xfId="4185"/>
    <cellStyle name="Input 3 12" xfId="5973"/>
    <cellStyle name="Input 3 12 2" xfId="12367"/>
    <cellStyle name="Input 3 12 2 2" xfId="30694"/>
    <cellStyle name="Input 3 12 2 3" xfId="29266"/>
    <cellStyle name="Input 3 12 2 4" xfId="50971"/>
    <cellStyle name="Input 3 12 3" xfId="25425"/>
    <cellStyle name="Input 3 12 4" xfId="3585"/>
    <cellStyle name="Input 3 12 5" xfId="44832"/>
    <cellStyle name="Input 3 13" xfId="6451"/>
    <cellStyle name="Input 3 13 2" xfId="12797"/>
    <cellStyle name="Input 3 13 2 2" xfId="31124"/>
    <cellStyle name="Input 3 13 2 3" xfId="36388"/>
    <cellStyle name="Input 3 13 2 4" xfId="51220"/>
    <cellStyle name="Input 3 13 3" xfId="25903"/>
    <cellStyle name="Input 3 13 4" xfId="35850"/>
    <cellStyle name="Input 3 13 5" xfId="45310"/>
    <cellStyle name="Input 3 14" xfId="6009"/>
    <cellStyle name="Input 3 14 2" xfId="12398"/>
    <cellStyle name="Input 3 14 2 2" xfId="30725"/>
    <cellStyle name="Input 3 14 2 3" xfId="38942"/>
    <cellStyle name="Input 3 14 2 4" xfId="50993"/>
    <cellStyle name="Input 3 14 3" xfId="25461"/>
    <cellStyle name="Input 3 14 4" xfId="27169"/>
    <cellStyle name="Input 3 14 5" xfId="44868"/>
    <cellStyle name="Input 3 15" xfId="6367"/>
    <cellStyle name="Input 3 15 2" xfId="25819"/>
    <cellStyle name="Input 3 15 2 2" xfId="51169"/>
    <cellStyle name="Input 3 15 3" xfId="35249"/>
    <cellStyle name="Input 3 15 4" xfId="45226"/>
    <cellStyle name="Input 3 16" xfId="10078"/>
    <cellStyle name="Input 3 16 2" xfId="28851"/>
    <cellStyle name="Input 3 16 2 2" xfId="50015"/>
    <cellStyle name="Input 3 16 3" xfId="36942"/>
    <cellStyle name="Input 3 16 4" xfId="43072"/>
    <cellStyle name="Input 3 17" xfId="13575"/>
    <cellStyle name="Input 3 17 2" xfId="31902"/>
    <cellStyle name="Input 3 17 2 2" xfId="51723"/>
    <cellStyle name="Input 3 17 3" xfId="38976"/>
    <cellStyle name="Input 3 17 4" xfId="46215"/>
    <cellStyle name="Input 3 18" xfId="10222"/>
    <cellStyle name="Input 3 18 2" xfId="28946"/>
    <cellStyle name="Input 3 18 2 2" xfId="50028"/>
    <cellStyle name="Input 3 18 3" xfId="39433"/>
    <cellStyle name="Input 3 18 4" xfId="43089"/>
    <cellStyle name="Input 3 19" xfId="10007"/>
    <cellStyle name="Input 3 19 2" xfId="28792"/>
    <cellStyle name="Input 3 19 2 2" xfId="49999"/>
    <cellStyle name="Input 3 19 3" xfId="28483"/>
    <cellStyle name="Input 3 19 4" xfId="43041"/>
    <cellStyle name="Input 3 2" xfId="487"/>
    <cellStyle name="Input 3 2 10" xfId="5794"/>
    <cellStyle name="Input 3 2 10 2" xfId="25246"/>
    <cellStyle name="Input 3 2 10 2 2" xfId="50879"/>
    <cellStyle name="Input 3 2 10 3" xfId="38359"/>
    <cellStyle name="Input 3 2 10 4" xfId="44653"/>
    <cellStyle name="Input 3 2 11" xfId="13628"/>
    <cellStyle name="Input 3 2 11 2" xfId="31955"/>
    <cellStyle name="Input 3 2 11 2 2" xfId="51748"/>
    <cellStyle name="Input 3 2 11 3" xfId="28263"/>
    <cellStyle name="Input 3 2 11 4" xfId="46268"/>
    <cellStyle name="Input 3 2 12" xfId="10214"/>
    <cellStyle name="Input 3 2 12 2" xfId="28938"/>
    <cellStyle name="Input 3 2 12 2 2" xfId="50022"/>
    <cellStyle name="Input 3 2 12 3" xfId="36904"/>
    <cellStyle name="Input 3 2 12 4" xfId="43081"/>
    <cellStyle name="Input 3 2 13" xfId="11227"/>
    <cellStyle name="Input 3 2 13 2" xfId="29685"/>
    <cellStyle name="Input 3 2 13 2 2" xfId="50216"/>
    <cellStyle name="Input 3 2 13 3" xfId="27532"/>
    <cellStyle name="Input 3 2 13 4" xfId="43437"/>
    <cellStyle name="Input 3 2 14" xfId="13596"/>
    <cellStyle name="Input 3 2 14 2" xfId="31923"/>
    <cellStyle name="Input 3 2 14 2 2" xfId="51735"/>
    <cellStyle name="Input 3 2 14 3" xfId="38105"/>
    <cellStyle name="Input 3 2 14 4" xfId="46236"/>
    <cellStyle name="Input 3 2 15" xfId="2967"/>
    <cellStyle name="Input 3 2 16" xfId="677"/>
    <cellStyle name="Input 3 2 17" xfId="35650"/>
    <cellStyle name="Input 3 2 18" xfId="42402"/>
    <cellStyle name="Input 3 2 19" xfId="2735"/>
    <cellStyle name="Input 3 2 2" xfId="786"/>
    <cellStyle name="Input 3 2 2 10" xfId="14444"/>
    <cellStyle name="Input 3 2 2 10 2" xfId="32771"/>
    <cellStyle name="Input 3 2 2 10 2 2" xfId="52273"/>
    <cellStyle name="Input 3 2 2 10 3" xfId="39599"/>
    <cellStyle name="Input 3 2 2 10 4" xfId="47235"/>
    <cellStyle name="Input 3 2 2 11" xfId="14670"/>
    <cellStyle name="Input 3 2 2 11 2" xfId="32997"/>
    <cellStyle name="Input 3 2 2 11 2 2" xfId="52688"/>
    <cellStyle name="Input 3 2 2 11 3" xfId="39825"/>
    <cellStyle name="Input 3 2 2 11 4" xfId="47998"/>
    <cellStyle name="Input 3 2 2 12" xfId="15378"/>
    <cellStyle name="Input 3 2 2 12 2" xfId="33705"/>
    <cellStyle name="Input 3 2 2 12 2 2" xfId="53076"/>
    <cellStyle name="Input 3 2 2 12 3" xfId="40533"/>
    <cellStyle name="Input 3 2 2 12 4" xfId="48706"/>
    <cellStyle name="Input 3 2 2 13" xfId="3135"/>
    <cellStyle name="Input 3 2 2 13 2" xfId="49932"/>
    <cellStyle name="Input 3 2 2 14" xfId="4307"/>
    <cellStyle name="Input 3 2 2 15" xfId="38337"/>
    <cellStyle name="Input 3 2 2 16" xfId="42546"/>
    <cellStyle name="Input 3 2 2 17" xfId="23809"/>
    <cellStyle name="Input 3 2 2 18" xfId="42918"/>
    <cellStyle name="Input 3 2 2 2" xfId="1976"/>
    <cellStyle name="Input 3 2 2 2 10" xfId="4463"/>
    <cellStyle name="Input 3 2 2 2 10 2" xfId="50232"/>
    <cellStyle name="Input 3 2 2 2 11" xfId="23958"/>
    <cellStyle name="Input 3 2 2 2 12" xfId="3049"/>
    <cellStyle name="Input 3 2 2 2 13" xfId="23603"/>
    <cellStyle name="Input 3 2 2 2 14" xfId="42310"/>
    <cellStyle name="Input 3 2 2 2 15" xfId="43477"/>
    <cellStyle name="Input 3 2 2 2 2" xfId="2580"/>
    <cellStyle name="Input 3 2 2 2 2 10" xfId="38867"/>
    <cellStyle name="Input 3 2 2 2 2 11" xfId="42194"/>
    <cellStyle name="Input 3 2 2 2 2 12" xfId="42399"/>
    <cellStyle name="Input 3 2 2 2 2 13" xfId="43899"/>
    <cellStyle name="Input 3 2 2 2 2 2" xfId="5826"/>
    <cellStyle name="Input 3 2 2 2 2 2 2" xfId="12232"/>
    <cellStyle name="Input 3 2 2 2 2 2 2 2" xfId="30559"/>
    <cellStyle name="Input 3 2 2 2 2 2 2 3" xfId="28714"/>
    <cellStyle name="Input 3 2 2 2 2 2 2 4" xfId="50894"/>
    <cellStyle name="Input 3 2 2 2 2 2 3" xfId="25278"/>
    <cellStyle name="Input 3 2 2 2 2 2 4" xfId="29204"/>
    <cellStyle name="Input 3 2 2 2 2 2 5" xfId="44685"/>
    <cellStyle name="Input 3 2 2 2 2 3" xfId="7131"/>
    <cellStyle name="Input 3 2 2 2 2 3 2" xfId="13418"/>
    <cellStyle name="Input 3 2 2 2 2 3 2 2" xfId="31745"/>
    <cellStyle name="Input 3 2 2 2 2 3 2 3" xfId="36631"/>
    <cellStyle name="Input 3 2 2 2 2 3 2 4" xfId="51597"/>
    <cellStyle name="Input 3 2 2 2 2 3 3" xfId="26583"/>
    <cellStyle name="Input 3 2 2 2 2 3 4" xfId="29831"/>
    <cellStyle name="Input 3 2 2 2 2 3 5" xfId="45989"/>
    <cellStyle name="Input 3 2 2 2 2 4" xfId="9057"/>
    <cellStyle name="Input 3 2 2 2 2 4 2" xfId="28103"/>
    <cellStyle name="Input 3 2 2 2 2 4 2 2" xfId="52497"/>
    <cellStyle name="Input 3 2 2 2 2 4 3" xfId="28592"/>
    <cellStyle name="Input 3 2 2 2 2 4 4" xfId="47654"/>
    <cellStyle name="Input 3 2 2 2 2 5" xfId="15081"/>
    <cellStyle name="Input 3 2 2 2 2 5 2" xfId="33408"/>
    <cellStyle name="Input 3 2 2 2 2 5 2 2" xfId="52908"/>
    <cellStyle name="Input 3 2 2 2 2 5 3" xfId="40236"/>
    <cellStyle name="Input 3 2 2 2 2 5 4" xfId="48409"/>
    <cellStyle name="Input 3 2 2 2 2 6" xfId="15775"/>
    <cellStyle name="Input 3 2 2 2 2 6 2" xfId="34102"/>
    <cellStyle name="Input 3 2 2 2 2 6 2 2" xfId="53288"/>
    <cellStyle name="Input 3 2 2 2 2 6 3" xfId="40930"/>
    <cellStyle name="Input 3 2 2 2 2 6 4" xfId="49103"/>
    <cellStyle name="Input 3 2 2 2 2 7" xfId="16393"/>
    <cellStyle name="Input 3 2 2 2 2 7 2" xfId="34720"/>
    <cellStyle name="Input 3 2 2 2 2 7 2 2" xfId="53621"/>
    <cellStyle name="Input 3 2 2 2 2 7 3" xfId="41548"/>
    <cellStyle name="Input 3 2 2 2 2 7 4" xfId="49721"/>
    <cellStyle name="Input 3 2 2 2 2 8" xfId="5040"/>
    <cellStyle name="Input 3 2 2 2 2 8 2" xfId="50459"/>
    <cellStyle name="Input 3 2 2 2 2 9" xfId="24492"/>
    <cellStyle name="Input 3 2 2 2 3" xfId="2695"/>
    <cellStyle name="Input 3 2 2 2 3 10" xfId="4147"/>
    <cellStyle name="Input 3 2 2 2 3 11" xfId="42231"/>
    <cellStyle name="Input 3 2 2 2 3 12" xfId="41817"/>
    <cellStyle name="Input 3 2 2 2 3 13" xfId="44014"/>
    <cellStyle name="Input 3 2 2 2 3 2" xfId="6132"/>
    <cellStyle name="Input 3 2 2 2 3 2 2" xfId="12508"/>
    <cellStyle name="Input 3 2 2 2 3 2 2 2" xfId="30835"/>
    <cellStyle name="Input 3 2 2 2 3 2 2 3" xfId="36988"/>
    <cellStyle name="Input 3 2 2 2 3 2 2 4" xfId="51055"/>
    <cellStyle name="Input 3 2 2 2 3 2 3" xfId="25584"/>
    <cellStyle name="Input 3 2 2 2 3 2 4" xfId="39404"/>
    <cellStyle name="Input 3 2 2 2 3 2 5" xfId="44991"/>
    <cellStyle name="Input 3 2 2 2 3 3" xfId="7246"/>
    <cellStyle name="Input 3 2 2 2 3 3 2" xfId="13533"/>
    <cellStyle name="Input 3 2 2 2 3 3 2 2" xfId="31860"/>
    <cellStyle name="Input 3 2 2 2 3 3 2 3" xfId="4041"/>
    <cellStyle name="Input 3 2 2 2 3 3 2 4" xfId="51658"/>
    <cellStyle name="Input 3 2 2 2 3 3 3" xfId="26698"/>
    <cellStyle name="Input 3 2 2 2 3 3 4" xfId="34897"/>
    <cellStyle name="Input 3 2 2 2 3 3 5" xfId="46104"/>
    <cellStyle name="Input 3 2 2 2 3 4" xfId="9172"/>
    <cellStyle name="Input 3 2 2 2 3 4 2" xfId="28218"/>
    <cellStyle name="Input 3 2 2 2 3 4 2 2" xfId="52558"/>
    <cellStyle name="Input 3 2 2 2 3 4 3" xfId="36528"/>
    <cellStyle name="Input 3 2 2 2 3 4 4" xfId="47769"/>
    <cellStyle name="Input 3 2 2 2 3 5" xfId="15196"/>
    <cellStyle name="Input 3 2 2 2 3 5 2" xfId="33523"/>
    <cellStyle name="Input 3 2 2 2 3 5 2 2" xfId="52969"/>
    <cellStyle name="Input 3 2 2 2 3 5 3" xfId="40351"/>
    <cellStyle name="Input 3 2 2 2 3 5 4" xfId="48524"/>
    <cellStyle name="Input 3 2 2 2 3 6" xfId="15890"/>
    <cellStyle name="Input 3 2 2 2 3 6 2" xfId="34217"/>
    <cellStyle name="Input 3 2 2 2 3 6 2 2" xfId="53349"/>
    <cellStyle name="Input 3 2 2 2 3 6 3" xfId="41045"/>
    <cellStyle name="Input 3 2 2 2 3 6 4" xfId="49218"/>
    <cellStyle name="Input 3 2 2 2 3 7" xfId="16508"/>
    <cellStyle name="Input 3 2 2 2 3 7 2" xfId="34835"/>
    <cellStyle name="Input 3 2 2 2 3 7 2 2" xfId="53682"/>
    <cellStyle name="Input 3 2 2 2 3 7 3" xfId="41663"/>
    <cellStyle name="Input 3 2 2 2 3 7 4" xfId="49836"/>
    <cellStyle name="Input 3 2 2 2 3 8" xfId="5155"/>
    <cellStyle name="Input 3 2 2 2 3 8 2" xfId="50520"/>
    <cellStyle name="Input 3 2 2 2 3 9" xfId="24607"/>
    <cellStyle name="Input 3 2 2 2 4" xfId="5274"/>
    <cellStyle name="Input 3 2 2 2 4 2" xfId="11723"/>
    <cellStyle name="Input 3 2 2 2 4 2 2" xfId="30050"/>
    <cellStyle name="Input 3 2 2 2 4 2 3" xfId="26814"/>
    <cellStyle name="Input 3 2 2 2 4 2 4" xfId="50584"/>
    <cellStyle name="Input 3 2 2 2 4 3" xfId="24726"/>
    <cellStyle name="Input 3 2 2 2 4 4" xfId="35476"/>
    <cellStyle name="Input 3 2 2 2 4 5" xfId="44133"/>
    <cellStyle name="Input 3 2 2 2 5" xfId="6643"/>
    <cellStyle name="Input 3 2 2 2 5 2" xfId="12957"/>
    <cellStyle name="Input 3 2 2 2 5 2 2" xfId="31284"/>
    <cellStyle name="Input 3 2 2 2 5 2 3" xfId="35079"/>
    <cellStyle name="Input 3 2 2 2 5 2 4" xfId="51329"/>
    <cellStyle name="Input 3 2 2 2 5 3" xfId="26095"/>
    <cellStyle name="Input 3 2 2 2 5 4" xfId="37415"/>
    <cellStyle name="Input 3 2 2 2 5 5" xfId="45501"/>
    <cellStyle name="Input 3 2 2 2 6" xfId="8453"/>
    <cellStyle name="Input 3 2 2 2 6 2" xfId="27567"/>
    <cellStyle name="Input 3 2 2 2 6 2 2" xfId="52221"/>
    <cellStyle name="Input 3 2 2 2 6 3" xfId="35037"/>
    <cellStyle name="Input 3 2 2 2 6 4" xfId="47137"/>
    <cellStyle name="Input 3 2 2 2 7" xfId="14584"/>
    <cellStyle name="Input 3 2 2 2 7 2" xfId="32911"/>
    <cellStyle name="Input 3 2 2 2 7 2 2" xfId="52641"/>
    <cellStyle name="Input 3 2 2 2 7 3" xfId="39739"/>
    <cellStyle name="Input 3 2 2 2 7 4" xfId="47912"/>
    <cellStyle name="Input 3 2 2 2 8" xfId="15312"/>
    <cellStyle name="Input 3 2 2 2 8 2" xfId="33639"/>
    <cellStyle name="Input 3 2 2 2 8 2 2" xfId="53038"/>
    <cellStyle name="Input 3 2 2 2 8 3" xfId="40467"/>
    <cellStyle name="Input 3 2 2 2 8 4" xfId="48640"/>
    <cellStyle name="Input 3 2 2 2 9" xfId="15971"/>
    <cellStyle name="Input 3 2 2 2 9 2" xfId="34298"/>
    <cellStyle name="Input 3 2 2 2 9 2 2" xfId="53394"/>
    <cellStyle name="Input 3 2 2 2 9 3" xfId="41126"/>
    <cellStyle name="Input 3 2 2 2 9 4" xfId="49299"/>
    <cellStyle name="Input 3 2 2 3" xfId="2627"/>
    <cellStyle name="Input 3 2 2 3 10" xfId="34990"/>
    <cellStyle name="Input 3 2 2 3 11" xfId="35139"/>
    <cellStyle name="Input 3 2 2 3 12" xfId="41826"/>
    <cellStyle name="Input 3 2 2 3 13" xfId="43946"/>
    <cellStyle name="Input 3 2 2 3 2" xfId="5396"/>
    <cellStyle name="Input 3 2 2 3 2 2" xfId="11833"/>
    <cellStyle name="Input 3 2 2 3 2 2 2" xfId="30160"/>
    <cellStyle name="Input 3 2 2 3 2 2 3" xfId="23589"/>
    <cellStyle name="Input 3 2 2 3 2 2 4" xfId="50660"/>
    <cellStyle name="Input 3 2 2 3 2 3" xfId="24848"/>
    <cellStyle name="Input 3 2 2 3 2 4" xfId="38783"/>
    <cellStyle name="Input 3 2 2 3 2 5" xfId="44255"/>
    <cellStyle name="Input 3 2 2 3 3" xfId="7178"/>
    <cellStyle name="Input 3 2 2 3 3 2" xfId="13465"/>
    <cellStyle name="Input 3 2 2 3 3 2 2" xfId="31792"/>
    <cellStyle name="Input 3 2 2 3 3 2 3" xfId="29942"/>
    <cellStyle name="Input 3 2 2 3 3 2 4" xfId="51622"/>
    <cellStyle name="Input 3 2 2 3 3 3" xfId="26630"/>
    <cellStyle name="Input 3 2 2 3 3 4" xfId="38843"/>
    <cellStyle name="Input 3 2 2 3 3 5" xfId="46036"/>
    <cellStyle name="Input 3 2 2 3 4" xfId="9104"/>
    <cellStyle name="Input 3 2 2 3 4 2" xfId="28150"/>
    <cellStyle name="Input 3 2 2 3 4 2 2" xfId="52522"/>
    <cellStyle name="Input 3 2 2 3 4 3" xfId="37704"/>
    <cellStyle name="Input 3 2 2 3 4 4" xfId="47701"/>
    <cellStyle name="Input 3 2 2 3 5" xfId="15128"/>
    <cellStyle name="Input 3 2 2 3 5 2" xfId="33455"/>
    <cellStyle name="Input 3 2 2 3 5 2 2" xfId="52933"/>
    <cellStyle name="Input 3 2 2 3 5 3" xfId="40283"/>
    <cellStyle name="Input 3 2 2 3 5 4" xfId="48456"/>
    <cellStyle name="Input 3 2 2 3 6" xfId="15822"/>
    <cellStyle name="Input 3 2 2 3 6 2" xfId="34149"/>
    <cellStyle name="Input 3 2 2 3 6 2 2" xfId="53313"/>
    <cellStyle name="Input 3 2 2 3 6 3" xfId="40977"/>
    <cellStyle name="Input 3 2 2 3 6 4" xfId="49150"/>
    <cellStyle name="Input 3 2 2 3 7" xfId="16440"/>
    <cellStyle name="Input 3 2 2 3 7 2" xfId="34767"/>
    <cellStyle name="Input 3 2 2 3 7 2 2" xfId="53646"/>
    <cellStyle name="Input 3 2 2 3 7 3" xfId="41595"/>
    <cellStyle name="Input 3 2 2 3 7 4" xfId="49768"/>
    <cellStyle name="Input 3 2 2 3 8" xfId="5087"/>
    <cellStyle name="Input 3 2 2 3 8 2" xfId="50484"/>
    <cellStyle name="Input 3 2 2 3 9" xfId="24539"/>
    <cellStyle name="Input 3 2 2 4" xfId="2225"/>
    <cellStyle name="Input 3 2 2 4 10" xfId="37898"/>
    <cellStyle name="Input 3 2 2 4 11" xfId="28697"/>
    <cellStyle name="Input 3 2 2 4 12" xfId="42740"/>
    <cellStyle name="Input 3 2 2 4 13" xfId="43544"/>
    <cellStyle name="Input 3 2 2 4 2" xfId="5511"/>
    <cellStyle name="Input 3 2 2 4 2 2" xfId="11945"/>
    <cellStyle name="Input 3 2 2 4 2 2 2" xfId="30272"/>
    <cellStyle name="Input 3 2 2 4 2 2 3" xfId="36449"/>
    <cellStyle name="Input 3 2 2 4 2 2 4" xfId="50727"/>
    <cellStyle name="Input 3 2 2 4 2 3" xfId="24963"/>
    <cellStyle name="Input 3 2 2 4 2 4" xfId="23531"/>
    <cellStyle name="Input 3 2 2 4 2 5" xfId="44370"/>
    <cellStyle name="Input 3 2 2 4 3" xfId="6776"/>
    <cellStyle name="Input 3 2 2 4 3 2" xfId="13063"/>
    <cellStyle name="Input 3 2 2 4 3 2 2" xfId="31390"/>
    <cellStyle name="Input 3 2 2 4 3 2 3" xfId="38069"/>
    <cellStyle name="Input 3 2 2 4 3 2 4" xfId="51407"/>
    <cellStyle name="Input 3 2 2 4 3 3" xfId="26228"/>
    <cellStyle name="Input 3 2 2 4 3 4" xfId="38367"/>
    <cellStyle name="Input 3 2 2 4 3 5" xfId="45634"/>
    <cellStyle name="Input 3 2 2 4 4" xfId="8702"/>
    <cellStyle name="Input 3 2 2 4 4 2" xfId="27748"/>
    <cellStyle name="Input 3 2 2 4 4 2 2" xfId="52307"/>
    <cellStyle name="Input 3 2 2 4 4 3" xfId="29933"/>
    <cellStyle name="Input 3 2 2 4 4 4" xfId="47299"/>
    <cellStyle name="Input 3 2 2 4 5" xfId="14726"/>
    <cellStyle name="Input 3 2 2 4 5 2" xfId="33053"/>
    <cellStyle name="Input 3 2 2 4 5 2 2" xfId="52718"/>
    <cellStyle name="Input 3 2 2 4 5 3" xfId="39881"/>
    <cellStyle name="Input 3 2 2 4 5 4" xfId="48054"/>
    <cellStyle name="Input 3 2 2 4 6" xfId="15420"/>
    <cellStyle name="Input 3 2 2 4 6 2" xfId="33747"/>
    <cellStyle name="Input 3 2 2 4 6 2 2" xfId="53098"/>
    <cellStyle name="Input 3 2 2 4 6 3" xfId="40575"/>
    <cellStyle name="Input 3 2 2 4 6 4" xfId="48748"/>
    <cellStyle name="Input 3 2 2 4 7" xfId="16038"/>
    <cellStyle name="Input 3 2 2 4 7 2" xfId="34365"/>
    <cellStyle name="Input 3 2 2 4 7 2 2" xfId="53431"/>
    <cellStyle name="Input 3 2 2 4 7 3" xfId="41193"/>
    <cellStyle name="Input 3 2 2 4 7 4" xfId="49366"/>
    <cellStyle name="Input 3 2 2 4 8" xfId="4685"/>
    <cellStyle name="Input 3 2 2 4 8 2" xfId="50269"/>
    <cellStyle name="Input 3 2 2 4 9" xfId="24137"/>
    <cellStyle name="Input 3 2 2 5" xfId="3847"/>
    <cellStyle name="Input 3 2 2 5 2" xfId="10835"/>
    <cellStyle name="Input 3 2 2 5 2 2" xfId="29413"/>
    <cellStyle name="Input 3 2 2 5 2 3" xfId="23836"/>
    <cellStyle name="Input 3 2 2 5 2 4" xfId="50202"/>
    <cellStyle name="Input 3 2 2 5 3" xfId="4128"/>
    <cellStyle name="Input 3 2 2 5 4" xfId="35890"/>
    <cellStyle name="Input 3 2 2 5 5" xfId="43409"/>
    <cellStyle name="Input 3 2 2 6" xfId="6412"/>
    <cellStyle name="Input 3 2 2 6 2" xfId="12764"/>
    <cellStyle name="Input 3 2 2 6 2 2" xfId="31091"/>
    <cellStyle name="Input 3 2 2 6 2 3" xfId="29558"/>
    <cellStyle name="Input 3 2 2 6 2 4" xfId="51196"/>
    <cellStyle name="Input 3 2 2 6 3" xfId="25864"/>
    <cellStyle name="Input 3 2 2 6 4" xfId="23939"/>
    <cellStyle name="Input 3 2 2 6 5" xfId="45271"/>
    <cellStyle name="Input 3 2 2 7" xfId="3279"/>
    <cellStyle name="Input 3 2 2 7 2" xfId="10320"/>
    <cellStyle name="Input 3 2 2 7 2 2" xfId="29038"/>
    <cellStyle name="Input 3 2 2 7 2 3" xfId="37727"/>
    <cellStyle name="Input 3 2 2 7 2 4" xfId="50073"/>
    <cellStyle name="Input 3 2 2 7 3" xfId="4548"/>
    <cellStyle name="Input 3 2 2 7 4" xfId="2852"/>
    <cellStyle name="Input 3 2 2 7 5" xfId="43180"/>
    <cellStyle name="Input 3 2 2 8" xfId="5898"/>
    <cellStyle name="Input 3 2 2 8 2" xfId="25350"/>
    <cellStyle name="Input 3 2 2 8 2 2" xfId="50930"/>
    <cellStyle name="Input 3 2 2 8 3" xfId="28287"/>
    <cellStyle name="Input 3 2 2 8 4" xfId="44757"/>
    <cellStyle name="Input 3 2 2 9" xfId="13685"/>
    <cellStyle name="Input 3 2 2 9 2" xfId="32012"/>
    <cellStyle name="Input 3 2 2 9 2 2" xfId="51782"/>
    <cellStyle name="Input 3 2 2 9 3" xfId="23999"/>
    <cellStyle name="Input 3 2 2 9 4" xfId="46325"/>
    <cellStyle name="Input 3 2 20" xfId="42799"/>
    <cellStyle name="Input 3 2 3" xfId="1310"/>
    <cellStyle name="Input 3 2 3 10" xfId="14498"/>
    <cellStyle name="Input 3 2 3 10 2" xfId="32825"/>
    <cellStyle name="Input 3 2 3 10 2 2" xfId="52590"/>
    <cellStyle name="Input 3 2 3 10 3" xfId="39653"/>
    <cellStyle name="Input 3 2 3 10 4" xfId="47826"/>
    <cellStyle name="Input 3 2 3 11" xfId="15245"/>
    <cellStyle name="Input 3 2 3 11 2" xfId="33572"/>
    <cellStyle name="Input 3 2 3 11 2 2" xfId="52997"/>
    <cellStyle name="Input 3 2 3 11 3" xfId="40400"/>
    <cellStyle name="Input 3 2 3 11 4" xfId="48573"/>
    <cellStyle name="Input 3 2 3 12" xfId="3914"/>
    <cellStyle name="Input 3 2 3 12 2" xfId="49967"/>
    <cellStyle name="Input 3 2 3 13" xfId="3588"/>
    <cellStyle name="Input 3 2 3 14" xfId="38470"/>
    <cellStyle name="Input 3 2 3 15" xfId="36444"/>
    <cellStyle name="Input 3 2 3 16" xfId="41945"/>
    <cellStyle name="Input 3 2 3 17" xfId="42983"/>
    <cellStyle name="Input 3 2 3 2" xfId="2216"/>
    <cellStyle name="Input 3 2 3 2 10" xfId="37291"/>
    <cellStyle name="Input 3 2 3 2 11" xfId="29827"/>
    <cellStyle name="Input 3 2 3 2 12" xfId="41756"/>
    <cellStyle name="Input 3 2 3 2 13" xfId="43535"/>
    <cellStyle name="Input 3 2 3 2 2" xfId="5735"/>
    <cellStyle name="Input 3 2 3 2 2 2" xfId="12150"/>
    <cellStyle name="Input 3 2 3 2 2 2 2" xfId="30477"/>
    <cellStyle name="Input 3 2 3 2 2 2 3" xfId="29255"/>
    <cellStyle name="Input 3 2 3 2 2 2 4" xfId="50846"/>
    <cellStyle name="Input 3 2 3 2 2 3" xfId="25187"/>
    <cellStyle name="Input 3 2 3 2 2 4" xfId="29662"/>
    <cellStyle name="Input 3 2 3 2 2 5" xfId="44594"/>
    <cellStyle name="Input 3 2 3 2 3" xfId="6767"/>
    <cellStyle name="Input 3 2 3 2 3 2" xfId="13054"/>
    <cellStyle name="Input 3 2 3 2 3 2 2" xfId="31381"/>
    <cellStyle name="Input 3 2 3 2 3 2 3" xfId="36550"/>
    <cellStyle name="Input 3 2 3 2 3 2 4" xfId="51403"/>
    <cellStyle name="Input 3 2 3 2 3 3" xfId="26219"/>
    <cellStyle name="Input 3 2 3 2 3 4" xfId="29841"/>
    <cellStyle name="Input 3 2 3 2 3 5" xfId="45625"/>
    <cellStyle name="Input 3 2 3 2 4" xfId="8693"/>
    <cellStyle name="Input 3 2 3 2 4 2" xfId="27739"/>
    <cellStyle name="Input 3 2 3 2 4 2 2" xfId="52303"/>
    <cellStyle name="Input 3 2 3 2 4 3" xfId="28603"/>
    <cellStyle name="Input 3 2 3 2 4 4" xfId="47290"/>
    <cellStyle name="Input 3 2 3 2 5" xfId="14717"/>
    <cellStyle name="Input 3 2 3 2 5 2" xfId="33044"/>
    <cellStyle name="Input 3 2 3 2 5 2 2" xfId="52714"/>
    <cellStyle name="Input 3 2 3 2 5 3" xfId="39872"/>
    <cellStyle name="Input 3 2 3 2 5 4" xfId="48045"/>
    <cellStyle name="Input 3 2 3 2 6" xfId="15411"/>
    <cellStyle name="Input 3 2 3 2 6 2" xfId="33738"/>
    <cellStyle name="Input 3 2 3 2 6 2 2" xfId="53094"/>
    <cellStyle name="Input 3 2 3 2 6 3" xfId="40566"/>
    <cellStyle name="Input 3 2 3 2 6 4" xfId="48739"/>
    <cellStyle name="Input 3 2 3 2 7" xfId="16029"/>
    <cellStyle name="Input 3 2 3 2 7 2" xfId="34356"/>
    <cellStyle name="Input 3 2 3 2 7 2 2" xfId="53427"/>
    <cellStyle name="Input 3 2 3 2 7 3" xfId="41184"/>
    <cellStyle name="Input 3 2 3 2 7 4" xfId="49357"/>
    <cellStyle name="Input 3 2 3 2 8" xfId="4676"/>
    <cellStyle name="Input 3 2 3 2 8 2" xfId="50265"/>
    <cellStyle name="Input 3 2 3 2 9" xfId="24128"/>
    <cellStyle name="Input 3 2 3 3" xfId="2624"/>
    <cellStyle name="Input 3 2 3 3 10" xfId="37385"/>
    <cellStyle name="Input 3 2 3 3 11" xfId="28838"/>
    <cellStyle name="Input 3 2 3 3 12" xfId="42314"/>
    <cellStyle name="Input 3 2 3 3 13" xfId="43943"/>
    <cellStyle name="Input 3 2 3 3 2" xfId="6160"/>
    <cellStyle name="Input 3 2 3 3 2 2" xfId="12535"/>
    <cellStyle name="Input 3 2 3 3 2 2 2" xfId="30862"/>
    <cellStyle name="Input 3 2 3 3 2 2 3" xfId="38754"/>
    <cellStyle name="Input 3 2 3 3 2 2 4" xfId="51066"/>
    <cellStyle name="Input 3 2 3 3 2 3" xfId="25612"/>
    <cellStyle name="Input 3 2 3 3 2 4" xfId="37509"/>
    <cellStyle name="Input 3 2 3 3 2 5" xfId="45019"/>
    <cellStyle name="Input 3 2 3 3 3" xfId="7175"/>
    <cellStyle name="Input 3 2 3 3 3 2" xfId="13462"/>
    <cellStyle name="Input 3 2 3 3 3 2 2" xfId="31789"/>
    <cellStyle name="Input 3 2 3 3 3 2 3" xfId="27250"/>
    <cellStyle name="Input 3 2 3 3 3 2 4" xfId="51621"/>
    <cellStyle name="Input 3 2 3 3 3 3" xfId="26627"/>
    <cellStyle name="Input 3 2 3 3 3 4" xfId="38063"/>
    <cellStyle name="Input 3 2 3 3 3 5" xfId="46033"/>
    <cellStyle name="Input 3 2 3 3 4" xfId="9101"/>
    <cellStyle name="Input 3 2 3 3 4 2" xfId="28147"/>
    <cellStyle name="Input 3 2 3 3 4 2 2" xfId="52521"/>
    <cellStyle name="Input 3 2 3 3 4 3" xfId="27445"/>
    <cellStyle name="Input 3 2 3 3 4 4" xfId="47698"/>
    <cellStyle name="Input 3 2 3 3 5" xfId="15125"/>
    <cellStyle name="Input 3 2 3 3 5 2" xfId="33452"/>
    <cellStyle name="Input 3 2 3 3 5 2 2" xfId="52932"/>
    <cellStyle name="Input 3 2 3 3 5 3" xfId="40280"/>
    <cellStyle name="Input 3 2 3 3 5 4" xfId="48453"/>
    <cellStyle name="Input 3 2 3 3 6" xfId="15819"/>
    <cellStyle name="Input 3 2 3 3 6 2" xfId="34146"/>
    <cellStyle name="Input 3 2 3 3 6 2 2" xfId="53312"/>
    <cellStyle name="Input 3 2 3 3 6 3" xfId="40974"/>
    <cellStyle name="Input 3 2 3 3 6 4" xfId="49147"/>
    <cellStyle name="Input 3 2 3 3 7" xfId="16437"/>
    <cellStyle name="Input 3 2 3 3 7 2" xfId="34764"/>
    <cellStyle name="Input 3 2 3 3 7 2 2" xfId="53645"/>
    <cellStyle name="Input 3 2 3 3 7 3" xfId="41592"/>
    <cellStyle name="Input 3 2 3 3 7 4" xfId="49765"/>
    <cellStyle name="Input 3 2 3 3 8" xfId="5084"/>
    <cellStyle name="Input 3 2 3 3 8 2" xfId="50483"/>
    <cellStyle name="Input 3 2 3 3 9" xfId="24536"/>
    <cellStyle name="Input 3 2 3 4" xfId="5419"/>
    <cellStyle name="Input 3 2 3 4 2" xfId="11855"/>
    <cellStyle name="Input 3 2 3 4 2 2" xfId="30182"/>
    <cellStyle name="Input 3 2 3 4 2 3" xfId="4419"/>
    <cellStyle name="Input 3 2 3 4 2 4" xfId="50677"/>
    <cellStyle name="Input 3 2 3 4 3" xfId="24871"/>
    <cellStyle name="Input 3 2 3 4 4" xfId="37167"/>
    <cellStyle name="Input 3 2 3 4 5" xfId="44278"/>
    <cellStyle name="Input 3 2 3 5" xfId="3267"/>
    <cellStyle name="Input 3 2 3 5 2" xfId="10309"/>
    <cellStyle name="Input 3 2 3 5 2 2" xfId="29027"/>
    <cellStyle name="Input 3 2 3 5 2 3" xfId="36370"/>
    <cellStyle name="Input 3 2 3 5 2 4" xfId="50069"/>
    <cellStyle name="Input 3 2 3 5 3" xfId="4611"/>
    <cellStyle name="Input 3 2 3 5 4" xfId="3927"/>
    <cellStyle name="Input 3 2 3 5 5" xfId="43168"/>
    <cellStyle name="Input 3 2 3 6" xfId="5957"/>
    <cellStyle name="Input 3 2 3 6 2" xfId="12354"/>
    <cellStyle name="Input 3 2 3 6 2 2" xfId="30681"/>
    <cellStyle name="Input 3 2 3 6 2 3" xfId="28265"/>
    <cellStyle name="Input 3 2 3 6 2 4" xfId="50963"/>
    <cellStyle name="Input 3 2 3 6 3" xfId="25409"/>
    <cellStyle name="Input 3 2 3 6 4" xfId="35382"/>
    <cellStyle name="Input 3 2 3 6 5" xfId="44816"/>
    <cellStyle name="Input 3 2 3 7" xfId="7320"/>
    <cellStyle name="Input 3 2 3 7 2" xfId="26772"/>
    <cellStyle name="Input 3 2 3 7 2 2" xfId="51704"/>
    <cellStyle name="Input 3 2 3 7 3" xfId="34909"/>
    <cellStyle name="Input 3 2 3 7 4" xfId="46178"/>
    <cellStyle name="Input 3 2 3 8" xfId="13983"/>
    <cellStyle name="Input 3 2 3 8 2" xfId="32310"/>
    <cellStyle name="Input 3 2 3 8 2 2" xfId="51985"/>
    <cellStyle name="Input 3 2 3 8 3" xfId="38568"/>
    <cellStyle name="Input 3 2 3 8 4" xfId="46714"/>
    <cellStyle name="Input 3 2 3 9" xfId="14299"/>
    <cellStyle name="Input 3 2 3 9 2" xfId="32626"/>
    <cellStyle name="Input 3 2 3 9 2 2" xfId="52165"/>
    <cellStyle name="Input 3 2 3 9 3" xfId="39454"/>
    <cellStyle name="Input 3 2 3 9 4" xfId="47034"/>
    <cellStyle name="Input 3 2 4" xfId="1739"/>
    <cellStyle name="Input 3 2 4 10" xfId="14476"/>
    <cellStyle name="Input 3 2 4 10 2" xfId="32803"/>
    <cellStyle name="Input 3 2 4 10 2 2" xfId="52291"/>
    <cellStyle name="Input 3 2 4 10 3" xfId="39631"/>
    <cellStyle name="Input 3 2 4 10 4" xfId="47267"/>
    <cellStyle name="Input 3 2 4 11" xfId="14694"/>
    <cellStyle name="Input 3 2 4 11 2" xfId="33021"/>
    <cellStyle name="Input 3 2 4 11 2 2" xfId="52702"/>
    <cellStyle name="Input 3 2 4 11 3" xfId="39849"/>
    <cellStyle name="Input 3 2 4 11 4" xfId="48022"/>
    <cellStyle name="Input 3 2 4 12" xfId="4265"/>
    <cellStyle name="Input 3 2 4 12 2" xfId="49902"/>
    <cellStyle name="Input 3 2 4 13" xfId="23776"/>
    <cellStyle name="Input 3 2 4 14" xfId="36099"/>
    <cellStyle name="Input 3 2 4 15" xfId="42186"/>
    <cellStyle name="Input 3 2 4 16" xfId="42479"/>
    <cellStyle name="Input 3 2 4 17" xfId="42864"/>
    <cellStyle name="Input 3 2 4 2" xfId="2537"/>
    <cellStyle name="Input 3 2 4 2 10" xfId="37683"/>
    <cellStyle name="Input 3 2 4 2 11" xfId="42581"/>
    <cellStyle name="Input 3 2 4 2 12" xfId="36112"/>
    <cellStyle name="Input 3 2 4 2 13" xfId="43856"/>
    <cellStyle name="Input 3 2 4 2 2" xfId="5433"/>
    <cellStyle name="Input 3 2 4 2 2 2" xfId="11869"/>
    <cellStyle name="Input 3 2 4 2 2 2 2" xfId="30196"/>
    <cellStyle name="Input 3 2 4 2 2 2 3" xfId="39131"/>
    <cellStyle name="Input 3 2 4 2 2 2 4" xfId="50687"/>
    <cellStyle name="Input 3 2 4 2 2 3" xfId="24885"/>
    <cellStyle name="Input 3 2 4 2 2 4" xfId="23695"/>
    <cellStyle name="Input 3 2 4 2 2 5" xfId="44292"/>
    <cellStyle name="Input 3 2 4 2 3" xfId="7088"/>
    <cellStyle name="Input 3 2 4 2 3 2" xfId="13375"/>
    <cellStyle name="Input 3 2 4 2 3 2 2" xfId="31702"/>
    <cellStyle name="Input 3 2 4 2 3 2 3" xfId="37469"/>
    <cellStyle name="Input 3 2 4 2 3 2 4" xfId="51576"/>
    <cellStyle name="Input 3 2 4 2 3 3" xfId="26540"/>
    <cellStyle name="Input 3 2 4 2 3 4" xfId="35224"/>
    <cellStyle name="Input 3 2 4 2 3 5" xfId="45946"/>
    <cellStyle name="Input 3 2 4 2 4" xfId="9014"/>
    <cellStyle name="Input 3 2 4 2 4 2" xfId="28060"/>
    <cellStyle name="Input 3 2 4 2 4 2 2" xfId="52476"/>
    <cellStyle name="Input 3 2 4 2 4 3" xfId="4248"/>
    <cellStyle name="Input 3 2 4 2 4 4" xfId="47611"/>
    <cellStyle name="Input 3 2 4 2 5" xfId="15038"/>
    <cellStyle name="Input 3 2 4 2 5 2" xfId="33365"/>
    <cellStyle name="Input 3 2 4 2 5 2 2" xfId="52887"/>
    <cellStyle name="Input 3 2 4 2 5 3" xfId="40193"/>
    <cellStyle name="Input 3 2 4 2 5 4" xfId="48366"/>
    <cellStyle name="Input 3 2 4 2 6" xfId="15732"/>
    <cellStyle name="Input 3 2 4 2 6 2" xfId="34059"/>
    <cellStyle name="Input 3 2 4 2 6 2 2" xfId="53267"/>
    <cellStyle name="Input 3 2 4 2 6 3" xfId="40887"/>
    <cellStyle name="Input 3 2 4 2 6 4" xfId="49060"/>
    <cellStyle name="Input 3 2 4 2 7" xfId="16350"/>
    <cellStyle name="Input 3 2 4 2 7 2" xfId="34677"/>
    <cellStyle name="Input 3 2 4 2 7 2 2" xfId="53600"/>
    <cellStyle name="Input 3 2 4 2 7 3" xfId="41505"/>
    <cellStyle name="Input 3 2 4 2 7 4" xfId="49678"/>
    <cellStyle name="Input 3 2 4 2 8" xfId="4997"/>
    <cellStyle name="Input 3 2 4 2 8 2" xfId="50438"/>
    <cellStyle name="Input 3 2 4 2 9" xfId="24449"/>
    <cellStyle name="Input 3 2 4 3" xfId="2321"/>
    <cellStyle name="Input 3 2 4 3 10" xfId="28344"/>
    <cellStyle name="Input 3 2 4 3 11" xfId="41953"/>
    <cellStyle name="Input 3 2 4 3 12" xfId="42371"/>
    <cellStyle name="Input 3 2 4 3 13" xfId="43640"/>
    <cellStyle name="Input 3 2 4 3 2" xfId="6204"/>
    <cellStyle name="Input 3 2 4 3 2 2" xfId="12578"/>
    <cellStyle name="Input 3 2 4 3 2 2 2" xfId="30905"/>
    <cellStyle name="Input 3 2 4 3 2 2 3" xfId="36841"/>
    <cellStyle name="Input 3 2 4 3 2 2 4" xfId="51084"/>
    <cellStyle name="Input 3 2 4 3 2 3" xfId="25656"/>
    <cellStyle name="Input 3 2 4 3 2 4" xfId="26868"/>
    <cellStyle name="Input 3 2 4 3 2 5" xfId="45063"/>
    <cellStyle name="Input 3 2 4 3 3" xfId="6872"/>
    <cellStyle name="Input 3 2 4 3 3 2" xfId="13159"/>
    <cellStyle name="Input 3 2 4 3 3 2 2" xfId="31486"/>
    <cellStyle name="Input 3 2 4 3 3 2 3" xfId="36470"/>
    <cellStyle name="Input 3 2 4 3 3 2 4" xfId="51463"/>
    <cellStyle name="Input 3 2 4 3 3 3" xfId="26324"/>
    <cellStyle name="Input 3 2 4 3 3 4" xfId="29293"/>
    <cellStyle name="Input 3 2 4 3 3 5" xfId="45730"/>
    <cellStyle name="Input 3 2 4 3 4" xfId="8798"/>
    <cellStyle name="Input 3 2 4 3 4 2" xfId="27844"/>
    <cellStyle name="Input 3 2 4 3 4 2 2" xfId="52363"/>
    <cellStyle name="Input 3 2 4 3 4 3" xfId="23795"/>
    <cellStyle name="Input 3 2 4 3 4 4" xfId="47395"/>
    <cellStyle name="Input 3 2 4 3 5" xfId="14822"/>
    <cellStyle name="Input 3 2 4 3 5 2" xfId="33149"/>
    <cellStyle name="Input 3 2 4 3 5 2 2" xfId="52774"/>
    <cellStyle name="Input 3 2 4 3 5 3" xfId="39977"/>
    <cellStyle name="Input 3 2 4 3 5 4" xfId="48150"/>
    <cellStyle name="Input 3 2 4 3 6" xfId="15516"/>
    <cellStyle name="Input 3 2 4 3 6 2" xfId="33843"/>
    <cellStyle name="Input 3 2 4 3 6 2 2" xfId="53154"/>
    <cellStyle name="Input 3 2 4 3 6 3" xfId="40671"/>
    <cellStyle name="Input 3 2 4 3 6 4" xfId="48844"/>
    <cellStyle name="Input 3 2 4 3 7" xfId="16134"/>
    <cellStyle name="Input 3 2 4 3 7 2" xfId="34461"/>
    <cellStyle name="Input 3 2 4 3 7 2 2" xfId="53487"/>
    <cellStyle name="Input 3 2 4 3 7 3" xfId="41289"/>
    <cellStyle name="Input 3 2 4 3 7 4" xfId="49462"/>
    <cellStyle name="Input 3 2 4 3 8" xfId="4781"/>
    <cellStyle name="Input 3 2 4 3 8 2" xfId="50325"/>
    <cellStyle name="Input 3 2 4 3 9" xfId="24233"/>
    <cellStyle name="Input 3 2 4 4" xfId="5197"/>
    <cellStyle name="Input 3 2 4 4 2" xfId="11650"/>
    <cellStyle name="Input 3 2 4 4 2 2" xfId="29977"/>
    <cellStyle name="Input 3 2 4 4 2 3" xfId="23805"/>
    <cellStyle name="Input 3 2 4 4 2 4" xfId="50545"/>
    <cellStyle name="Input 3 2 4 4 3" xfId="24649"/>
    <cellStyle name="Input 3 2 4 4 4" xfId="39393"/>
    <cellStyle name="Input 3 2 4 4 5" xfId="44056"/>
    <cellStyle name="Input 3 2 4 5" xfId="6062"/>
    <cellStyle name="Input 3 2 4 5 2" xfId="12447"/>
    <cellStyle name="Input 3 2 4 5 2 2" xfId="30774"/>
    <cellStyle name="Input 3 2 4 5 2 3" xfId="35351"/>
    <cellStyle name="Input 3 2 4 5 2 4" xfId="51019"/>
    <cellStyle name="Input 3 2 4 5 3" xfId="25514"/>
    <cellStyle name="Input 3 2 4 5 4" xfId="39040"/>
    <cellStyle name="Input 3 2 4 5 5" xfId="44921"/>
    <cellStyle name="Input 3 2 4 6" xfId="3841"/>
    <cellStyle name="Input 3 2 4 6 2" xfId="10829"/>
    <cellStyle name="Input 3 2 4 6 2 2" xfId="29407"/>
    <cellStyle name="Input 3 2 4 6 2 3" xfId="39246"/>
    <cellStyle name="Input 3 2 4 6 2 4" xfId="50198"/>
    <cellStyle name="Input 3 2 4 6 3" xfId="4159"/>
    <cellStyle name="Input 3 2 4 6 4" xfId="3574"/>
    <cellStyle name="Input 3 2 4 6 5" xfId="43403"/>
    <cellStyle name="Input 3 2 4 7" xfId="6552"/>
    <cellStyle name="Input 3 2 4 7 2" xfId="26004"/>
    <cellStyle name="Input 3 2 4 7 2 2" xfId="51281"/>
    <cellStyle name="Input 3 2 4 7 3" xfId="29902"/>
    <cellStyle name="Input 3 2 4 7 4" xfId="45410"/>
    <cellStyle name="Input 3 2 4 8" xfId="14246"/>
    <cellStyle name="Input 3 2 4 8 2" xfId="32573"/>
    <cellStyle name="Input 3 2 4 8 2 2" xfId="52131"/>
    <cellStyle name="Input 3 2 4 8 3" xfId="37331"/>
    <cellStyle name="Input 3 2 4 8 4" xfId="46977"/>
    <cellStyle name="Input 3 2 4 9" xfId="13896"/>
    <cellStyle name="Input 3 2 4 9 2" xfId="32223"/>
    <cellStyle name="Input 3 2 4 9 2 2" xfId="51935"/>
    <cellStyle name="Input 3 2 4 9 3" xfId="37686"/>
    <cellStyle name="Input 3 2 4 9 4" xfId="46621"/>
    <cellStyle name="Input 3 2 5" xfId="957"/>
    <cellStyle name="Input 3 2 5 10" xfId="36574"/>
    <cellStyle name="Input 3 2 5 11" xfId="42489"/>
    <cellStyle name="Input 3 2 5 12" xfId="23719"/>
    <cellStyle name="Input 3 2 5 13" xfId="43338"/>
    <cellStyle name="Input 3 2 5 2" xfId="3314"/>
    <cellStyle name="Input 3 2 5 2 2" xfId="10354"/>
    <cellStyle name="Input 3 2 5 2 2 2" xfId="29072"/>
    <cellStyle name="Input 3 2 5 2 2 3" xfId="26876"/>
    <cellStyle name="Input 3 2 5 2 2 4" xfId="50099"/>
    <cellStyle name="Input 3 2 5 2 3" xfId="3037"/>
    <cellStyle name="Input 3 2 5 2 4" xfId="4599"/>
    <cellStyle name="Input 3 2 5 2 5" xfId="43215"/>
    <cellStyle name="Input 3 2 5 3" xfId="6111"/>
    <cellStyle name="Input 3 2 5 3 2" xfId="12490"/>
    <cellStyle name="Input 3 2 5 3 2 2" xfId="30817"/>
    <cellStyle name="Input 3 2 5 3 2 3" xfId="35114"/>
    <cellStyle name="Input 3 2 5 3 2 4" xfId="51042"/>
    <cellStyle name="Input 3 2 5 3 3" xfId="25563"/>
    <cellStyle name="Input 3 2 5 3 4" xfId="28729"/>
    <cellStyle name="Input 3 2 5 3 5" xfId="44970"/>
    <cellStyle name="Input 3 2 5 4" xfId="7585"/>
    <cellStyle name="Input 3 2 5 4 2" xfId="26968"/>
    <cellStyle name="Input 3 2 5 4 2 2" xfId="51856"/>
    <cellStyle name="Input 3 2 5 4 3" xfId="28397"/>
    <cellStyle name="Input 3 2 5 4 4" xfId="46465"/>
    <cellStyle name="Input 3 2 5 5" xfId="14130"/>
    <cellStyle name="Input 3 2 5 5 2" xfId="32457"/>
    <cellStyle name="Input 3 2 5 5 2 2" xfId="52071"/>
    <cellStyle name="Input 3 2 5 5 3" xfId="4129"/>
    <cellStyle name="Input 3 2 5 5 4" xfId="46861"/>
    <cellStyle name="Input 3 2 5 6" xfId="14214"/>
    <cellStyle name="Input 3 2 5 6 2" xfId="32541"/>
    <cellStyle name="Input 3 2 5 6 2 2" xfId="52117"/>
    <cellStyle name="Input 3 2 5 6 3" xfId="36824"/>
    <cellStyle name="Input 3 2 5 6 4" xfId="46945"/>
    <cellStyle name="Input 3 2 5 7" xfId="13700"/>
    <cellStyle name="Input 3 2 5 7 2" xfId="32027"/>
    <cellStyle name="Input 3 2 5 7 2 2" xfId="51791"/>
    <cellStyle name="Input 3 2 5 7 3" xfId="38068"/>
    <cellStyle name="Input 3 2 5 7 4" xfId="46340"/>
    <cellStyle name="Input 3 2 5 8" xfId="3622"/>
    <cellStyle name="Input 3 2 5 8 2" xfId="50159"/>
    <cellStyle name="Input 3 2 5 9" xfId="4186"/>
    <cellStyle name="Input 3 2 6" xfId="2247"/>
    <cellStyle name="Input 3 2 6 10" xfId="36794"/>
    <cellStyle name="Input 3 2 6 11" xfId="42047"/>
    <cellStyle name="Input 3 2 6 12" xfId="42218"/>
    <cellStyle name="Input 3 2 6 13" xfId="43566"/>
    <cellStyle name="Input 3 2 6 2" xfId="3852"/>
    <cellStyle name="Input 3 2 6 2 2" xfId="10839"/>
    <cellStyle name="Input 3 2 6 2 2 2" xfId="29417"/>
    <cellStyle name="Input 3 2 6 2 2 3" xfId="39168"/>
    <cellStyle name="Input 3 2 6 2 2 4" xfId="50204"/>
    <cellStyle name="Input 3 2 6 2 3" xfId="3030"/>
    <cellStyle name="Input 3 2 6 2 4" xfId="35004"/>
    <cellStyle name="Input 3 2 6 2 5" xfId="43414"/>
    <cellStyle name="Input 3 2 6 3" xfId="6798"/>
    <cellStyle name="Input 3 2 6 3 2" xfId="13085"/>
    <cellStyle name="Input 3 2 6 3 2 2" xfId="31412"/>
    <cellStyle name="Input 3 2 6 3 2 3" xfId="37010"/>
    <cellStyle name="Input 3 2 6 3 2 4" xfId="51420"/>
    <cellStyle name="Input 3 2 6 3 3" xfId="26250"/>
    <cellStyle name="Input 3 2 6 3 4" xfId="35740"/>
    <cellStyle name="Input 3 2 6 3 5" xfId="45656"/>
    <cellStyle name="Input 3 2 6 4" xfId="8724"/>
    <cellStyle name="Input 3 2 6 4 2" xfId="27770"/>
    <cellStyle name="Input 3 2 6 4 2 2" xfId="52320"/>
    <cellStyle name="Input 3 2 6 4 3" xfId="38120"/>
    <cellStyle name="Input 3 2 6 4 4" xfId="47321"/>
    <cellStyle name="Input 3 2 6 5" xfId="14748"/>
    <cellStyle name="Input 3 2 6 5 2" xfId="33075"/>
    <cellStyle name="Input 3 2 6 5 2 2" xfId="52731"/>
    <cellStyle name="Input 3 2 6 5 3" xfId="39903"/>
    <cellStyle name="Input 3 2 6 5 4" xfId="48076"/>
    <cellStyle name="Input 3 2 6 6" xfId="15442"/>
    <cellStyle name="Input 3 2 6 6 2" xfId="33769"/>
    <cellStyle name="Input 3 2 6 6 2 2" xfId="53111"/>
    <cellStyle name="Input 3 2 6 6 3" xfId="40597"/>
    <cellStyle name="Input 3 2 6 6 4" xfId="48770"/>
    <cellStyle name="Input 3 2 6 7" xfId="16060"/>
    <cellStyle name="Input 3 2 6 7 2" xfId="34387"/>
    <cellStyle name="Input 3 2 6 7 2 2" xfId="53444"/>
    <cellStyle name="Input 3 2 6 7 3" xfId="41215"/>
    <cellStyle name="Input 3 2 6 7 4" xfId="49388"/>
    <cellStyle name="Input 3 2 6 8" xfId="4707"/>
    <cellStyle name="Input 3 2 6 8 2" xfId="50282"/>
    <cellStyle name="Input 3 2 6 9" xfId="24159"/>
    <cellStyle name="Input 3 2 7" xfId="6414"/>
    <cellStyle name="Input 3 2 7 2" xfId="12766"/>
    <cellStyle name="Input 3 2 7 2 2" xfId="31093"/>
    <cellStyle name="Input 3 2 7 2 3" xfId="36508"/>
    <cellStyle name="Input 3 2 7 2 4" xfId="51198"/>
    <cellStyle name="Input 3 2 7 3" xfId="25866"/>
    <cellStyle name="Input 3 2 7 4" xfId="37753"/>
    <cellStyle name="Input 3 2 7 5" xfId="45273"/>
    <cellStyle name="Input 3 2 8" xfId="5667"/>
    <cellStyle name="Input 3 2 8 2" xfId="12089"/>
    <cellStyle name="Input 3 2 8 2 2" xfId="30416"/>
    <cellStyle name="Input 3 2 8 2 3" xfId="37936"/>
    <cellStyle name="Input 3 2 8 2 4" xfId="50810"/>
    <cellStyle name="Input 3 2 8 3" xfId="25119"/>
    <cellStyle name="Input 3 2 8 4" xfId="23844"/>
    <cellStyle name="Input 3 2 8 5" xfId="44526"/>
    <cellStyle name="Input 3 2 9" xfId="6316"/>
    <cellStyle name="Input 3 2 9 2" xfId="12680"/>
    <cellStyle name="Input 3 2 9 2 2" xfId="31007"/>
    <cellStyle name="Input 3 2 9 2 3" xfId="37423"/>
    <cellStyle name="Input 3 2 9 2 4" xfId="51141"/>
    <cellStyle name="Input 3 2 9 3" xfId="25768"/>
    <cellStyle name="Input 3 2 9 4" xfId="29879"/>
    <cellStyle name="Input 3 2 9 5" xfId="45175"/>
    <cellStyle name="Input 3 20" xfId="2831"/>
    <cellStyle name="Input 3 21" xfId="2911"/>
    <cellStyle name="Input 3 22" xfId="37277"/>
    <cellStyle name="Input 3 23" xfId="41909"/>
    <cellStyle name="Input 3 24" xfId="42435"/>
    <cellStyle name="Input 3 25" xfId="698"/>
    <cellStyle name="Input 3 3" xfId="189"/>
    <cellStyle name="Input 3 3 10" xfId="5676"/>
    <cellStyle name="Input 3 3 10 2" xfId="25128"/>
    <cellStyle name="Input 3 3 10 2 2" xfId="50816"/>
    <cellStyle name="Input 3 3 10 3" xfId="27399"/>
    <cellStyle name="Input 3 3 10 4" xfId="44535"/>
    <cellStyle name="Input 3 3 11" xfId="11269"/>
    <cellStyle name="Input 3 3 11 2" xfId="29715"/>
    <cellStyle name="Input 3 3 11 2 2" xfId="50219"/>
    <cellStyle name="Input 3 3 11 3" xfId="29212"/>
    <cellStyle name="Input 3 3 11 4" xfId="43443"/>
    <cellStyle name="Input 3 3 12" xfId="14295"/>
    <cellStyle name="Input 3 3 12 2" xfId="32622"/>
    <cellStyle name="Input 3 3 12 2 2" xfId="52162"/>
    <cellStyle name="Input 3 3 12 3" xfId="39450"/>
    <cellStyle name="Input 3 3 12 4" xfId="47030"/>
    <cellStyle name="Input 3 3 13" xfId="14494"/>
    <cellStyle name="Input 3 3 13 2" xfId="32821"/>
    <cellStyle name="Input 3 3 13 2 2" xfId="52587"/>
    <cellStyle name="Input 3 3 13 3" xfId="39649"/>
    <cellStyle name="Input 3 3 13 4" xfId="47822"/>
    <cellStyle name="Input 3 3 14" xfId="15243"/>
    <cellStyle name="Input 3 3 14 2" xfId="33570"/>
    <cellStyle name="Input 3 3 14 2 2" xfId="52995"/>
    <cellStyle name="Input 3 3 14 3" xfId="40398"/>
    <cellStyle name="Input 3 3 14 4" xfId="48571"/>
    <cellStyle name="Input 3 3 15" xfId="2746"/>
    <cellStyle name="Input 3 3 16" xfId="4328"/>
    <cellStyle name="Input 3 3 17" xfId="27011"/>
    <cellStyle name="Input 3 3 18" xfId="41830"/>
    <cellStyle name="Input 3 3 19" xfId="42297"/>
    <cellStyle name="Input 3 3 2" xfId="728"/>
    <cellStyle name="Input 3 3 2 10" xfId="10015"/>
    <cellStyle name="Input 3 3 2 10 2" xfId="28800"/>
    <cellStyle name="Input 3 3 2 10 2 2" xfId="50002"/>
    <cellStyle name="Input 3 3 2 10 3" xfId="36190"/>
    <cellStyle name="Input 3 3 2 10 4" xfId="43048"/>
    <cellStyle name="Input 3 3 2 11" xfId="13582"/>
    <cellStyle name="Input 3 3 2 11 2" xfId="31909"/>
    <cellStyle name="Input 3 3 2 11 2 2" xfId="51726"/>
    <cellStyle name="Input 3 3 2 11 3" xfId="38591"/>
    <cellStyle name="Input 3 3 2 11 4" xfId="46222"/>
    <cellStyle name="Input 3 3 2 12" xfId="10010"/>
    <cellStyle name="Input 3 3 2 12 2" xfId="28795"/>
    <cellStyle name="Input 3 3 2 12 2 2" xfId="50000"/>
    <cellStyle name="Input 3 3 2 12 3" xfId="37138"/>
    <cellStyle name="Input 3 3 2 12 4" xfId="43043"/>
    <cellStyle name="Input 3 3 2 13" xfId="2998"/>
    <cellStyle name="Input 3 3 2 13 2" xfId="49911"/>
    <cellStyle name="Input 3 3 2 14" xfId="4647"/>
    <cellStyle name="Input 3 3 2 15" xfId="36022"/>
    <cellStyle name="Input 3 3 2 16" xfId="42534"/>
    <cellStyle name="Input 3 3 2 17" xfId="3937"/>
    <cellStyle name="Input 3 3 2 18" xfId="42877"/>
    <cellStyle name="Input 3 3 2 2" xfId="1808"/>
    <cellStyle name="Input 3 3 2 2 10" xfId="4323"/>
    <cellStyle name="Input 3 3 2 2 10 2" xfId="50222"/>
    <cellStyle name="Input 3 3 2 2 11" xfId="23826"/>
    <cellStyle name="Input 3 3 2 2 12" xfId="36456"/>
    <cellStyle name="Input 3 3 2 2 13" xfId="41884"/>
    <cellStyle name="Input 3 3 2 2 14" xfId="35246"/>
    <cellStyle name="Input 3 3 2 2 15" xfId="43450"/>
    <cellStyle name="Input 3 3 2 2 2" xfId="1198"/>
    <cellStyle name="Input 3 3 2 2 2 10" xfId="34901"/>
    <cellStyle name="Input 3 3 2 2 2 11" xfId="42109"/>
    <cellStyle name="Input 3 3 2 2 2 12" xfId="38938"/>
    <cellStyle name="Input 3 3 2 2 2 13" xfId="43396"/>
    <cellStyle name="Input 3 3 2 2 2 2" xfId="6266"/>
    <cellStyle name="Input 3 3 2 2 2 2 2" xfId="12632"/>
    <cellStyle name="Input 3 3 2 2 2 2 2 2" xfId="30959"/>
    <cellStyle name="Input 3 3 2 2 2 2 2 3" xfId="37572"/>
    <cellStyle name="Input 3 3 2 2 2 2 2 4" xfId="51116"/>
    <cellStyle name="Input 3 3 2 2 2 2 3" xfId="25718"/>
    <cellStyle name="Input 3 3 2 2 2 2 4" xfId="29786"/>
    <cellStyle name="Input 3 3 2 2 2 2 5" xfId="45125"/>
    <cellStyle name="Input 3 3 2 2 2 3" xfId="5779"/>
    <cellStyle name="Input 3 3 2 2 2 3 2" xfId="12188"/>
    <cellStyle name="Input 3 3 2 2 2 3 2 2" xfId="30515"/>
    <cellStyle name="Input 3 3 2 2 2 3 2 3" xfId="27252"/>
    <cellStyle name="Input 3 3 2 2 2 3 2 4" xfId="50872"/>
    <cellStyle name="Input 3 3 2 2 2 3 3" xfId="25231"/>
    <cellStyle name="Input 3 3 2 2 2 3 4" xfId="37522"/>
    <cellStyle name="Input 3 3 2 2 2 3 5" xfId="44638"/>
    <cellStyle name="Input 3 3 2 2 2 4" xfId="7826"/>
    <cellStyle name="Input 3 3 2 2 2 4 2" xfId="27145"/>
    <cellStyle name="Input 3 3 2 2 2 4 2 2" xfId="51939"/>
    <cellStyle name="Input 3 3 2 2 2 4 3" xfId="29746"/>
    <cellStyle name="Input 3 3 2 2 2 4 4" xfId="46629"/>
    <cellStyle name="Input 3 3 2 2 2 5" xfId="14277"/>
    <cellStyle name="Input 3 3 2 2 2 5 2" xfId="32604"/>
    <cellStyle name="Input 3 3 2 2 2 5 2 2" xfId="52151"/>
    <cellStyle name="Input 3 3 2 2 2 5 3" xfId="38018"/>
    <cellStyle name="Input 3 3 2 2 2 5 4" xfId="47008"/>
    <cellStyle name="Input 3 3 2 2 2 6" xfId="14272"/>
    <cellStyle name="Input 3 3 2 2 2 6 2" xfId="32599"/>
    <cellStyle name="Input 3 3 2 2 2 6 2 2" xfId="52147"/>
    <cellStyle name="Input 3 3 2 2 2 6 3" xfId="35758"/>
    <cellStyle name="Input 3 3 2 2 2 6 4" xfId="47003"/>
    <cellStyle name="Input 3 3 2 2 2 7" xfId="14077"/>
    <cellStyle name="Input 3 3 2 2 2 7 2" xfId="32404"/>
    <cellStyle name="Input 3 3 2 2 2 7 2 2" xfId="52039"/>
    <cellStyle name="Input 3 3 2 2 2 7 3" xfId="38547"/>
    <cellStyle name="Input 3 3 2 2 2 7 4" xfId="46808"/>
    <cellStyle name="Input 3 3 2 2 2 8" xfId="3822"/>
    <cellStyle name="Input 3 3 2 2 2 8 2" xfId="50195"/>
    <cellStyle name="Input 3 3 2 2 2 9" xfId="4113"/>
    <cellStyle name="Input 3 3 2 2 3" xfId="2462"/>
    <cellStyle name="Input 3 3 2 2 3 10" xfId="35408"/>
    <cellStyle name="Input 3 3 2 2 3 11" xfId="42203"/>
    <cellStyle name="Input 3 3 2 2 3 12" xfId="42120"/>
    <cellStyle name="Input 3 3 2 2 3 13" xfId="43781"/>
    <cellStyle name="Input 3 3 2 2 3 2" xfId="5774"/>
    <cellStyle name="Input 3 3 2 2 3 2 2" xfId="12183"/>
    <cellStyle name="Input 3 3 2 2 3 2 2 2" xfId="30510"/>
    <cellStyle name="Input 3 3 2 2 3 2 2 3" xfId="39024"/>
    <cellStyle name="Input 3 3 2 2 3 2 2 4" xfId="50869"/>
    <cellStyle name="Input 3 3 2 2 3 2 3" xfId="25226"/>
    <cellStyle name="Input 3 3 2 2 3 2 4" xfId="38913"/>
    <cellStyle name="Input 3 3 2 2 3 2 5" xfId="44633"/>
    <cellStyle name="Input 3 3 2 2 3 3" xfId="7013"/>
    <cellStyle name="Input 3 3 2 2 3 3 2" xfId="13300"/>
    <cellStyle name="Input 3 3 2 2 3 3 2 2" xfId="31627"/>
    <cellStyle name="Input 3 3 2 2 3 3 2 3" xfId="35457"/>
    <cellStyle name="Input 3 3 2 2 3 3 2 4" xfId="51538"/>
    <cellStyle name="Input 3 3 2 2 3 3 3" xfId="26465"/>
    <cellStyle name="Input 3 3 2 2 3 3 4" xfId="23841"/>
    <cellStyle name="Input 3 3 2 2 3 3 5" xfId="45871"/>
    <cellStyle name="Input 3 3 2 2 3 4" xfId="8939"/>
    <cellStyle name="Input 3 3 2 2 3 4 2" xfId="27985"/>
    <cellStyle name="Input 3 3 2 2 3 4 2 2" xfId="52438"/>
    <cellStyle name="Input 3 3 2 2 3 4 3" xfId="35247"/>
    <cellStyle name="Input 3 3 2 2 3 4 4" xfId="47536"/>
    <cellStyle name="Input 3 3 2 2 3 5" xfId="14963"/>
    <cellStyle name="Input 3 3 2 2 3 5 2" xfId="33290"/>
    <cellStyle name="Input 3 3 2 2 3 5 2 2" xfId="52849"/>
    <cellStyle name="Input 3 3 2 2 3 5 3" xfId="40118"/>
    <cellStyle name="Input 3 3 2 2 3 5 4" xfId="48291"/>
    <cellStyle name="Input 3 3 2 2 3 6" xfId="15657"/>
    <cellStyle name="Input 3 3 2 2 3 6 2" xfId="33984"/>
    <cellStyle name="Input 3 3 2 2 3 6 2 2" xfId="53229"/>
    <cellStyle name="Input 3 3 2 2 3 6 3" xfId="40812"/>
    <cellStyle name="Input 3 3 2 2 3 6 4" xfId="48985"/>
    <cellStyle name="Input 3 3 2 2 3 7" xfId="16275"/>
    <cellStyle name="Input 3 3 2 2 3 7 2" xfId="34602"/>
    <cellStyle name="Input 3 3 2 2 3 7 2 2" xfId="53562"/>
    <cellStyle name="Input 3 3 2 2 3 7 3" xfId="41430"/>
    <cellStyle name="Input 3 3 2 2 3 7 4" xfId="49603"/>
    <cellStyle name="Input 3 3 2 2 3 8" xfId="4922"/>
    <cellStyle name="Input 3 3 2 2 3 8 2" xfId="50400"/>
    <cellStyle name="Input 3 3 2 2 3 9" xfId="24374"/>
    <cellStyle name="Input 3 3 2 2 4" xfId="6376"/>
    <cellStyle name="Input 3 3 2 2 4 2" xfId="12732"/>
    <cellStyle name="Input 3 3 2 2 4 2 2" xfId="31059"/>
    <cellStyle name="Input 3 3 2 2 4 2 3" xfId="36706"/>
    <cellStyle name="Input 3 3 2 2 4 2 4" xfId="51176"/>
    <cellStyle name="Input 3 3 2 2 4 3" xfId="25828"/>
    <cellStyle name="Input 3 3 2 2 4 4" xfId="39437"/>
    <cellStyle name="Input 3 3 2 2 4 5" xfId="45235"/>
    <cellStyle name="Input 3 3 2 2 5" xfId="6565"/>
    <cellStyle name="Input 3 3 2 2 5 2" xfId="12895"/>
    <cellStyle name="Input 3 3 2 2 5 2 2" xfId="31222"/>
    <cellStyle name="Input 3 3 2 2 5 2 3" xfId="35725"/>
    <cellStyle name="Input 3 3 2 2 5 2 4" xfId="51292"/>
    <cellStyle name="Input 3 3 2 2 5 3" xfId="26017"/>
    <cellStyle name="Input 3 3 2 2 5 4" xfId="38112"/>
    <cellStyle name="Input 3 3 2 2 5 5" xfId="45423"/>
    <cellStyle name="Input 3 3 2 2 6" xfId="8306"/>
    <cellStyle name="Input 3 3 2 2 6 2" xfId="27462"/>
    <cellStyle name="Input 3 3 2 2 6 2 2" xfId="52160"/>
    <cellStyle name="Input 3 3 2 2 6 3" xfId="27278"/>
    <cellStyle name="Input 3 3 2 2 6 4" xfId="47024"/>
    <cellStyle name="Input 3 3 2 2 7" xfId="14489"/>
    <cellStyle name="Input 3 3 2 2 7 2" xfId="32816"/>
    <cellStyle name="Input 3 3 2 2 7 2 2" xfId="52586"/>
    <cellStyle name="Input 3 3 2 2 7 3" xfId="39644"/>
    <cellStyle name="Input 3 3 2 2 7 4" xfId="47817"/>
    <cellStyle name="Input 3 3 2 2 8" xfId="15239"/>
    <cellStyle name="Input 3 3 2 2 8 2" xfId="33566"/>
    <cellStyle name="Input 3 3 2 2 8 2 2" xfId="52994"/>
    <cellStyle name="Input 3 3 2 2 8 3" xfId="40394"/>
    <cellStyle name="Input 3 3 2 2 8 4" xfId="48567"/>
    <cellStyle name="Input 3 3 2 2 9" xfId="15930"/>
    <cellStyle name="Input 3 3 2 2 9 2" xfId="34257"/>
    <cellStyle name="Input 3 3 2 2 9 2 2" xfId="53373"/>
    <cellStyle name="Input 3 3 2 2 9 3" xfId="41085"/>
    <cellStyle name="Input 3 3 2 2 9 4" xfId="49258"/>
    <cellStyle name="Input 3 3 2 3" xfId="975"/>
    <cellStyle name="Input 3 3 2 3 10" xfId="28403"/>
    <cellStyle name="Input 3 3 2 3 11" xfId="42466"/>
    <cellStyle name="Input 3 3 2 3 12" xfId="36566"/>
    <cellStyle name="Input 3 3 2 3 13" xfId="43356"/>
    <cellStyle name="Input 3 3 2 3 2" xfId="5240"/>
    <cellStyle name="Input 3 3 2 3 2 2" xfId="11692"/>
    <cellStyle name="Input 3 3 2 3 2 2 2" xfId="30019"/>
    <cellStyle name="Input 3 3 2 3 2 2 3" xfId="39273"/>
    <cellStyle name="Input 3 3 2 3 2 2 4" xfId="50567"/>
    <cellStyle name="Input 3 3 2 3 2 3" xfId="24692"/>
    <cellStyle name="Input 3 3 2 3 2 4" xfId="27330"/>
    <cellStyle name="Input 3 3 2 3 2 5" xfId="44099"/>
    <cellStyle name="Input 3 3 2 3 3" xfId="6450"/>
    <cellStyle name="Input 3 3 2 3 3 2" xfId="12796"/>
    <cellStyle name="Input 3 3 2 3 3 2 2" xfId="31123"/>
    <cellStyle name="Input 3 3 2 3 3 2 3" xfId="3666"/>
    <cellStyle name="Input 3 3 2 3 3 2 4" xfId="51219"/>
    <cellStyle name="Input 3 3 2 3 3 3" xfId="25902"/>
    <cellStyle name="Input 3 3 2 3 3 4" xfId="26903"/>
    <cellStyle name="Input 3 3 2 3 3 5" xfId="45309"/>
    <cellStyle name="Input 3 3 2 3 4" xfId="7603"/>
    <cellStyle name="Input 3 3 2 3 4 2" xfId="26986"/>
    <cellStyle name="Input 3 3 2 3 4 2 2" xfId="51870"/>
    <cellStyle name="Input 3 3 2 3 4 3" xfId="36038"/>
    <cellStyle name="Input 3 3 2 3 4 4" xfId="46483"/>
    <cellStyle name="Input 3 3 2 3 5" xfId="14442"/>
    <cellStyle name="Input 3 3 2 3 5 2" xfId="32769"/>
    <cellStyle name="Input 3 3 2 3 5 2 2" xfId="52272"/>
    <cellStyle name="Input 3 3 2 3 5 3" xfId="39597"/>
    <cellStyle name="Input 3 3 2 3 5 4" xfId="47233"/>
    <cellStyle name="Input 3 3 2 3 6" xfId="14668"/>
    <cellStyle name="Input 3 3 2 3 6 2" xfId="32995"/>
    <cellStyle name="Input 3 3 2 3 6 2 2" xfId="52687"/>
    <cellStyle name="Input 3 3 2 3 6 3" xfId="39823"/>
    <cellStyle name="Input 3 3 2 3 6 4" xfId="47996"/>
    <cellStyle name="Input 3 3 2 3 7" xfId="15376"/>
    <cellStyle name="Input 3 3 2 3 7 2" xfId="33703"/>
    <cellStyle name="Input 3 3 2 3 7 2 2" xfId="53075"/>
    <cellStyle name="Input 3 3 2 3 7 3" xfId="40531"/>
    <cellStyle name="Input 3 3 2 3 7 4" xfId="48704"/>
    <cellStyle name="Input 3 3 2 3 8" xfId="3640"/>
    <cellStyle name="Input 3 3 2 3 8 2" xfId="50173"/>
    <cellStyle name="Input 3 3 2 3 9" xfId="2942"/>
    <cellStyle name="Input 3 3 2 4" xfId="2405"/>
    <cellStyle name="Input 3 3 2 4 10" xfId="37143"/>
    <cellStyle name="Input 3 3 2 4 11" xfId="38193"/>
    <cellStyle name="Input 3 3 2 4 12" xfId="42415"/>
    <cellStyle name="Input 3 3 2 4 13" xfId="43724"/>
    <cellStyle name="Input 3 3 2 4 2" xfId="5583"/>
    <cellStyle name="Input 3 3 2 4 2 2" xfId="12012"/>
    <cellStyle name="Input 3 3 2 4 2 2 2" xfId="30339"/>
    <cellStyle name="Input 3 3 2 4 2 2 3" xfId="35955"/>
    <cellStyle name="Input 3 3 2 4 2 2 4" xfId="50770"/>
    <cellStyle name="Input 3 3 2 4 2 3" xfId="25035"/>
    <cellStyle name="Input 3 3 2 4 2 4" xfId="39267"/>
    <cellStyle name="Input 3 3 2 4 2 5" xfId="44442"/>
    <cellStyle name="Input 3 3 2 4 3" xfId="6956"/>
    <cellStyle name="Input 3 3 2 4 3 2" xfId="13243"/>
    <cellStyle name="Input 3 3 2 4 3 2 2" xfId="31570"/>
    <cellStyle name="Input 3 3 2 4 3 2 3" xfId="36668"/>
    <cellStyle name="Input 3 3 2 4 3 2 4" xfId="51508"/>
    <cellStyle name="Input 3 3 2 4 3 3" xfId="26408"/>
    <cellStyle name="Input 3 3 2 4 3 4" xfId="36157"/>
    <cellStyle name="Input 3 3 2 4 3 5" xfId="45814"/>
    <cellStyle name="Input 3 3 2 4 4" xfId="8882"/>
    <cellStyle name="Input 3 3 2 4 4 2" xfId="27928"/>
    <cellStyle name="Input 3 3 2 4 4 2 2" xfId="52408"/>
    <cellStyle name="Input 3 3 2 4 4 3" xfId="36802"/>
    <cellStyle name="Input 3 3 2 4 4 4" xfId="47479"/>
    <cellStyle name="Input 3 3 2 4 5" xfId="14906"/>
    <cellStyle name="Input 3 3 2 4 5 2" xfId="33233"/>
    <cellStyle name="Input 3 3 2 4 5 2 2" xfId="52819"/>
    <cellStyle name="Input 3 3 2 4 5 3" xfId="40061"/>
    <cellStyle name="Input 3 3 2 4 5 4" xfId="48234"/>
    <cellStyle name="Input 3 3 2 4 6" xfId="15600"/>
    <cellStyle name="Input 3 3 2 4 6 2" xfId="33927"/>
    <cellStyle name="Input 3 3 2 4 6 2 2" xfId="53199"/>
    <cellStyle name="Input 3 3 2 4 6 3" xfId="40755"/>
    <cellStyle name="Input 3 3 2 4 6 4" xfId="48928"/>
    <cellStyle name="Input 3 3 2 4 7" xfId="16218"/>
    <cellStyle name="Input 3 3 2 4 7 2" xfId="34545"/>
    <cellStyle name="Input 3 3 2 4 7 2 2" xfId="53532"/>
    <cellStyle name="Input 3 3 2 4 7 3" xfId="41373"/>
    <cellStyle name="Input 3 3 2 4 7 4" xfId="49546"/>
    <cellStyle name="Input 3 3 2 4 8" xfId="4865"/>
    <cellStyle name="Input 3 3 2 4 8 2" xfId="50370"/>
    <cellStyle name="Input 3 3 2 4 9" xfId="24317"/>
    <cellStyle name="Input 3 3 2 5" xfId="5338"/>
    <cellStyle name="Input 3 3 2 5 2" xfId="11785"/>
    <cellStyle name="Input 3 3 2 5 2 2" xfId="30112"/>
    <cellStyle name="Input 3 3 2 5 2 3" xfId="37926"/>
    <cellStyle name="Input 3 3 2 5 2 4" xfId="50627"/>
    <cellStyle name="Input 3 3 2 5 3" xfId="24790"/>
    <cellStyle name="Input 3 3 2 5 4" xfId="36560"/>
    <cellStyle name="Input 3 3 2 5 5" xfId="44197"/>
    <cellStyle name="Input 3 3 2 6" xfId="6268"/>
    <cellStyle name="Input 3 3 2 6 2" xfId="12634"/>
    <cellStyle name="Input 3 3 2 6 2 2" xfId="30961"/>
    <cellStyle name="Input 3 3 2 6 2 3" xfId="38966"/>
    <cellStyle name="Input 3 3 2 6 2 4" xfId="51118"/>
    <cellStyle name="Input 3 3 2 6 3" xfId="25720"/>
    <cellStyle name="Input 3 3 2 6 4" xfId="39265"/>
    <cellStyle name="Input 3 3 2 6 5" xfId="45127"/>
    <cellStyle name="Input 3 3 2 7" xfId="6288"/>
    <cellStyle name="Input 3 3 2 7 2" xfId="12654"/>
    <cellStyle name="Input 3 3 2 7 2 2" xfId="30981"/>
    <cellStyle name="Input 3 3 2 7 2 3" xfId="36719"/>
    <cellStyle name="Input 3 3 2 7 2 4" xfId="51128"/>
    <cellStyle name="Input 3 3 2 7 3" xfId="25740"/>
    <cellStyle name="Input 3 3 2 7 4" xfId="39196"/>
    <cellStyle name="Input 3 3 2 7 5" xfId="45147"/>
    <cellStyle name="Input 3 3 2 8" xfId="6617"/>
    <cellStyle name="Input 3 3 2 8 2" xfId="26069"/>
    <cellStyle name="Input 3 3 2 8 2 2" xfId="51318"/>
    <cellStyle name="Input 3 3 2 8 3" xfId="4110"/>
    <cellStyle name="Input 3 3 2 8 4" xfId="45475"/>
    <cellStyle name="Input 3 3 2 9" xfId="13644"/>
    <cellStyle name="Input 3 3 2 9 2" xfId="31971"/>
    <cellStyle name="Input 3 3 2 9 2 2" xfId="51757"/>
    <cellStyle name="Input 3 3 2 9 3" xfId="34994"/>
    <cellStyle name="Input 3 3 2 9 4" xfId="46284"/>
    <cellStyle name="Input 3 3 20" xfId="854"/>
    <cellStyle name="Input 3 3 3" xfId="1252"/>
    <cellStyle name="Input 3 3 3 10" xfId="13663"/>
    <cellStyle name="Input 3 3 3 10 2" xfId="31990"/>
    <cellStyle name="Input 3 3 3 10 2 2" xfId="51774"/>
    <cellStyle name="Input 3 3 3 10 3" xfId="35253"/>
    <cellStyle name="Input 3 3 3 10 4" xfId="46303"/>
    <cellStyle name="Input 3 3 3 11" xfId="13885"/>
    <cellStyle name="Input 3 3 3 11 2" xfId="32212"/>
    <cellStyle name="Input 3 3 3 11 2 2" xfId="51928"/>
    <cellStyle name="Input 3 3 3 11 3" xfId="36281"/>
    <cellStyle name="Input 3 3 3 11 4" xfId="46610"/>
    <cellStyle name="Input 3 3 3 12" xfId="3861"/>
    <cellStyle name="Input 3 3 3 12 2" xfId="49956"/>
    <cellStyle name="Input 3 3 3 13" xfId="3720"/>
    <cellStyle name="Input 3 3 3 14" xfId="38421"/>
    <cellStyle name="Input 3 3 3 15" xfId="41903"/>
    <cellStyle name="Input 3 3 3 16" xfId="41838"/>
    <cellStyle name="Input 3 3 3 17" xfId="42961"/>
    <cellStyle name="Input 3 3 3 2" xfId="2303"/>
    <cellStyle name="Input 3 3 3 2 10" xfId="39041"/>
    <cellStyle name="Input 3 3 3 2 11" xfId="41914"/>
    <cellStyle name="Input 3 3 3 2 12" xfId="42736"/>
    <cellStyle name="Input 3 3 3 2 13" xfId="43622"/>
    <cellStyle name="Input 3 3 3 2 2" xfId="5922"/>
    <cellStyle name="Input 3 3 3 2 2 2" xfId="12320"/>
    <cellStyle name="Input 3 3 3 2 2 2 2" xfId="30647"/>
    <cellStyle name="Input 3 3 3 2 2 2 3" xfId="35080"/>
    <cellStyle name="Input 3 3 3 2 2 2 4" xfId="50941"/>
    <cellStyle name="Input 3 3 3 2 2 3" xfId="25374"/>
    <cellStyle name="Input 3 3 3 2 2 4" xfId="2777"/>
    <cellStyle name="Input 3 3 3 2 2 5" xfId="44781"/>
    <cellStyle name="Input 3 3 3 2 3" xfId="6854"/>
    <cellStyle name="Input 3 3 3 2 3 2" xfId="13141"/>
    <cellStyle name="Input 3 3 3 2 3 2 2" xfId="31468"/>
    <cellStyle name="Input 3 3 3 2 3 2 3" xfId="37734"/>
    <cellStyle name="Input 3 3 3 2 3 2 4" xfId="51452"/>
    <cellStyle name="Input 3 3 3 2 3 3" xfId="26306"/>
    <cellStyle name="Input 3 3 3 2 3 4" xfId="35575"/>
    <cellStyle name="Input 3 3 3 2 3 5" xfId="45712"/>
    <cellStyle name="Input 3 3 3 2 4" xfId="8780"/>
    <cellStyle name="Input 3 3 3 2 4 2" xfId="27826"/>
    <cellStyle name="Input 3 3 3 2 4 2 2" xfId="52352"/>
    <cellStyle name="Input 3 3 3 2 4 3" xfId="4174"/>
    <cellStyle name="Input 3 3 3 2 4 4" xfId="47377"/>
    <cellStyle name="Input 3 3 3 2 5" xfId="14804"/>
    <cellStyle name="Input 3 3 3 2 5 2" xfId="33131"/>
    <cellStyle name="Input 3 3 3 2 5 2 2" xfId="52763"/>
    <cellStyle name="Input 3 3 3 2 5 3" xfId="39959"/>
    <cellStyle name="Input 3 3 3 2 5 4" xfId="48132"/>
    <cellStyle name="Input 3 3 3 2 6" xfId="15498"/>
    <cellStyle name="Input 3 3 3 2 6 2" xfId="33825"/>
    <cellStyle name="Input 3 3 3 2 6 2 2" xfId="53143"/>
    <cellStyle name="Input 3 3 3 2 6 3" xfId="40653"/>
    <cellStyle name="Input 3 3 3 2 6 4" xfId="48826"/>
    <cellStyle name="Input 3 3 3 2 7" xfId="16116"/>
    <cellStyle name="Input 3 3 3 2 7 2" xfId="34443"/>
    <cellStyle name="Input 3 3 3 2 7 2 2" xfId="53476"/>
    <cellStyle name="Input 3 3 3 2 7 3" xfId="41271"/>
    <cellStyle name="Input 3 3 3 2 7 4" xfId="49444"/>
    <cellStyle name="Input 3 3 3 2 8" xfId="4763"/>
    <cellStyle name="Input 3 3 3 2 8 2" xfId="50314"/>
    <cellStyle name="Input 3 3 3 2 9" xfId="24215"/>
    <cellStyle name="Input 3 3 3 3" xfId="2385"/>
    <cellStyle name="Input 3 3 3 3 10" xfId="37863"/>
    <cellStyle name="Input 3 3 3 3 11" xfId="36016"/>
    <cellStyle name="Input 3 3 3 3 12" xfId="42181"/>
    <cellStyle name="Input 3 3 3 3 13" xfId="43704"/>
    <cellStyle name="Input 3 3 3 3 2" xfId="5829"/>
    <cellStyle name="Input 3 3 3 3 2 2" xfId="12235"/>
    <cellStyle name="Input 3 3 3 3 2 2 2" xfId="30562"/>
    <cellStyle name="Input 3 3 3 3 2 2 3" xfId="36976"/>
    <cellStyle name="Input 3 3 3 3 2 2 4" xfId="50895"/>
    <cellStyle name="Input 3 3 3 3 2 3" xfId="25281"/>
    <cellStyle name="Input 3 3 3 3 2 4" xfId="38066"/>
    <cellStyle name="Input 3 3 3 3 2 5" xfId="44688"/>
    <cellStyle name="Input 3 3 3 3 3" xfId="6936"/>
    <cellStyle name="Input 3 3 3 3 3 2" xfId="13223"/>
    <cellStyle name="Input 3 3 3 3 3 2 2" xfId="31550"/>
    <cellStyle name="Input 3 3 3 3 3 2 3" xfId="39375"/>
    <cellStyle name="Input 3 3 3 3 3 2 4" xfId="51495"/>
    <cellStyle name="Input 3 3 3 3 3 3" xfId="26388"/>
    <cellStyle name="Input 3 3 3 3 3 4" xfId="28297"/>
    <cellStyle name="Input 3 3 3 3 3 5" xfId="45794"/>
    <cellStyle name="Input 3 3 3 3 4" xfId="8862"/>
    <cellStyle name="Input 3 3 3 3 4 2" xfId="27908"/>
    <cellStyle name="Input 3 3 3 3 4 2 2" xfId="52395"/>
    <cellStyle name="Input 3 3 3 3 4 3" xfId="37052"/>
    <cellStyle name="Input 3 3 3 3 4 4" xfId="47459"/>
    <cellStyle name="Input 3 3 3 3 5" xfId="14886"/>
    <cellStyle name="Input 3 3 3 3 5 2" xfId="33213"/>
    <cellStyle name="Input 3 3 3 3 5 2 2" xfId="52806"/>
    <cellStyle name="Input 3 3 3 3 5 3" xfId="40041"/>
    <cellStyle name="Input 3 3 3 3 5 4" xfId="48214"/>
    <cellStyle name="Input 3 3 3 3 6" xfId="15580"/>
    <cellStyle name="Input 3 3 3 3 6 2" xfId="33907"/>
    <cellStyle name="Input 3 3 3 3 6 2 2" xfId="53186"/>
    <cellStyle name="Input 3 3 3 3 6 3" xfId="40735"/>
    <cellStyle name="Input 3 3 3 3 6 4" xfId="48908"/>
    <cellStyle name="Input 3 3 3 3 7" xfId="16198"/>
    <cellStyle name="Input 3 3 3 3 7 2" xfId="34525"/>
    <cellStyle name="Input 3 3 3 3 7 2 2" xfId="53519"/>
    <cellStyle name="Input 3 3 3 3 7 3" xfId="41353"/>
    <cellStyle name="Input 3 3 3 3 7 4" xfId="49526"/>
    <cellStyle name="Input 3 3 3 3 8" xfId="4845"/>
    <cellStyle name="Input 3 3 3 3 8 2" xfId="50357"/>
    <cellStyle name="Input 3 3 3 3 9" xfId="24297"/>
    <cellStyle name="Input 3 3 3 4" xfId="6310"/>
    <cellStyle name="Input 3 3 3 4 2" xfId="12675"/>
    <cellStyle name="Input 3 3 3 4 2 2" xfId="31002"/>
    <cellStyle name="Input 3 3 3 4 2 3" xfId="38811"/>
    <cellStyle name="Input 3 3 3 4 2 4" xfId="51138"/>
    <cellStyle name="Input 3 3 3 4 3" xfId="25762"/>
    <cellStyle name="Input 3 3 3 4 4" xfId="36805"/>
    <cellStyle name="Input 3 3 3 4 5" xfId="45169"/>
    <cellStyle name="Input 3 3 3 5" xfId="6222"/>
    <cellStyle name="Input 3 3 3 5 2" xfId="12595"/>
    <cellStyle name="Input 3 3 3 5 2 2" xfId="30922"/>
    <cellStyle name="Input 3 3 3 5 2 3" xfId="36578"/>
    <cellStyle name="Input 3 3 3 5 2 4" xfId="51094"/>
    <cellStyle name="Input 3 3 3 5 3" xfId="25674"/>
    <cellStyle name="Input 3 3 3 5 4" xfId="37066"/>
    <cellStyle name="Input 3 3 3 5 5" xfId="45081"/>
    <cellStyle name="Input 3 3 3 6" xfId="6560"/>
    <cellStyle name="Input 3 3 3 6 2" xfId="12892"/>
    <cellStyle name="Input 3 3 3 6 2 2" xfId="31219"/>
    <cellStyle name="Input 3 3 3 6 2 3" xfId="27667"/>
    <cellStyle name="Input 3 3 3 6 2 4" xfId="51288"/>
    <cellStyle name="Input 3 3 3 6 3" xfId="26012"/>
    <cellStyle name="Input 3 3 3 6 4" xfId="37498"/>
    <cellStyle name="Input 3 3 3 6 5" xfId="45418"/>
    <cellStyle name="Input 3 3 3 7" xfId="7308"/>
    <cellStyle name="Input 3 3 3 7 2" xfId="26760"/>
    <cellStyle name="Input 3 3 3 7 2 2" xfId="51695"/>
    <cellStyle name="Input 3 3 3 7 3" xfId="36402"/>
    <cellStyle name="Input 3 3 3 7 4" xfId="46166"/>
    <cellStyle name="Input 3 3 3 8" xfId="13942"/>
    <cellStyle name="Input 3 3 3 8 2" xfId="32269"/>
    <cellStyle name="Input 3 3 3 8 2 2" xfId="51962"/>
    <cellStyle name="Input 3 3 3 8 3" xfId="37318"/>
    <cellStyle name="Input 3 3 3 8 4" xfId="46673"/>
    <cellStyle name="Input 3 3 3 9" xfId="14185"/>
    <cellStyle name="Input 3 3 3 9 2" xfId="32512"/>
    <cellStyle name="Input 3 3 3 9 2 2" xfId="52100"/>
    <cellStyle name="Input 3 3 3 9 3" xfId="38835"/>
    <cellStyle name="Input 3 3 3 9 4" xfId="46916"/>
    <cellStyle name="Input 3 3 4" xfId="1686"/>
    <cellStyle name="Input 3 3 4 10" xfId="14337"/>
    <cellStyle name="Input 3 3 4 10 2" xfId="32664"/>
    <cellStyle name="Input 3 3 4 10 2 2" xfId="52186"/>
    <cellStyle name="Input 3 3 4 10 3" xfId="39492"/>
    <cellStyle name="Input 3 3 4 10 4" xfId="47072"/>
    <cellStyle name="Input 3 3 4 11" xfId="14525"/>
    <cellStyle name="Input 3 3 4 11 2" xfId="32852"/>
    <cellStyle name="Input 3 3 4 11 2 2" xfId="52607"/>
    <cellStyle name="Input 3 3 4 11 3" xfId="39680"/>
    <cellStyle name="Input 3 3 4 11 4" xfId="47853"/>
    <cellStyle name="Input 3 3 4 12" xfId="4221"/>
    <cellStyle name="Input 3 3 4 12 2" xfId="49896"/>
    <cellStyle name="Input 3 3 4 13" xfId="23735"/>
    <cellStyle name="Input 3 3 4 14" xfId="29554"/>
    <cellStyle name="Input 3 3 4 15" xfId="42572"/>
    <cellStyle name="Input 3 3 4 16" xfId="38834"/>
    <cellStyle name="Input 3 3 4 17" xfId="42847"/>
    <cellStyle name="Input 3 3 4 2" xfId="2623"/>
    <cellStyle name="Input 3 3 4 2 10" xfId="4357"/>
    <cellStyle name="Input 3 3 4 2 11" xfId="39233"/>
    <cellStyle name="Input 3 3 4 2 12" xfId="42038"/>
    <cellStyle name="Input 3 3 4 2 13" xfId="43942"/>
    <cellStyle name="Input 3 3 4 2 2" xfId="5787"/>
    <cellStyle name="Input 3 3 4 2 2 2" xfId="12196"/>
    <cellStyle name="Input 3 3 4 2 2 2 2" xfId="30523"/>
    <cellStyle name="Input 3 3 4 2 2 2 3" xfId="24079"/>
    <cellStyle name="Input 3 3 4 2 2 2 4" xfId="50876"/>
    <cellStyle name="Input 3 3 4 2 2 3" xfId="25239"/>
    <cellStyle name="Input 3 3 4 2 2 4" xfId="23914"/>
    <cellStyle name="Input 3 3 4 2 2 5" xfId="44646"/>
    <cellStyle name="Input 3 3 4 2 3" xfId="7174"/>
    <cellStyle name="Input 3 3 4 2 3 2" xfId="13461"/>
    <cellStyle name="Input 3 3 4 2 3 2 2" xfId="31788"/>
    <cellStyle name="Input 3 3 4 2 3 2 3" xfId="29529"/>
    <cellStyle name="Input 3 3 4 2 3 2 4" xfId="51620"/>
    <cellStyle name="Input 3 3 4 2 3 3" xfId="26626"/>
    <cellStyle name="Input 3 3 4 2 3 4" xfId="35925"/>
    <cellStyle name="Input 3 3 4 2 3 5" xfId="46032"/>
    <cellStyle name="Input 3 3 4 2 4" xfId="9100"/>
    <cellStyle name="Input 3 3 4 2 4 2" xfId="28146"/>
    <cellStyle name="Input 3 3 4 2 4 2 2" xfId="52520"/>
    <cellStyle name="Input 3 3 4 2 4 3" xfId="29744"/>
    <cellStyle name="Input 3 3 4 2 4 4" xfId="47697"/>
    <cellStyle name="Input 3 3 4 2 5" xfId="15124"/>
    <cellStyle name="Input 3 3 4 2 5 2" xfId="33451"/>
    <cellStyle name="Input 3 3 4 2 5 2 2" xfId="52931"/>
    <cellStyle name="Input 3 3 4 2 5 3" xfId="40279"/>
    <cellStyle name="Input 3 3 4 2 5 4" xfId="48452"/>
    <cellStyle name="Input 3 3 4 2 6" xfId="15818"/>
    <cellStyle name="Input 3 3 4 2 6 2" xfId="34145"/>
    <cellStyle name="Input 3 3 4 2 6 2 2" xfId="53311"/>
    <cellStyle name="Input 3 3 4 2 6 3" xfId="40973"/>
    <cellStyle name="Input 3 3 4 2 6 4" xfId="49146"/>
    <cellStyle name="Input 3 3 4 2 7" xfId="16436"/>
    <cellStyle name="Input 3 3 4 2 7 2" xfId="34763"/>
    <cellStyle name="Input 3 3 4 2 7 2 2" xfId="53644"/>
    <cellStyle name="Input 3 3 4 2 7 3" xfId="41591"/>
    <cellStyle name="Input 3 3 4 2 7 4" xfId="49764"/>
    <cellStyle name="Input 3 3 4 2 8" xfId="5083"/>
    <cellStyle name="Input 3 3 4 2 8 2" xfId="50482"/>
    <cellStyle name="Input 3 3 4 2 9" xfId="24535"/>
    <cellStyle name="Input 3 3 4 3" xfId="2408"/>
    <cellStyle name="Input 3 3 4 3 10" xfId="27516"/>
    <cellStyle name="Input 3 3 4 3 11" xfId="42367"/>
    <cellStyle name="Input 3 3 4 3 12" xfId="41946"/>
    <cellStyle name="Input 3 3 4 3 13" xfId="43727"/>
    <cellStyle name="Input 3 3 4 3 2" xfId="5214"/>
    <cellStyle name="Input 3 3 4 3 2 2" xfId="11667"/>
    <cellStyle name="Input 3 3 4 3 2 2 2" xfId="29994"/>
    <cellStyle name="Input 3 3 4 3 2 2 3" xfId="38204"/>
    <cellStyle name="Input 3 3 4 3 2 2 4" xfId="50555"/>
    <cellStyle name="Input 3 3 4 3 2 3" xfId="24666"/>
    <cellStyle name="Input 3 3 4 3 2 4" xfId="35927"/>
    <cellStyle name="Input 3 3 4 3 2 5" xfId="44073"/>
    <cellStyle name="Input 3 3 4 3 3" xfId="6959"/>
    <cellStyle name="Input 3 3 4 3 3 2" xfId="13246"/>
    <cellStyle name="Input 3 3 4 3 3 2 2" xfId="31573"/>
    <cellStyle name="Input 3 3 4 3 3 2 3" xfId="27035"/>
    <cellStyle name="Input 3 3 4 3 3 2 4" xfId="51510"/>
    <cellStyle name="Input 3 3 4 3 3 3" xfId="26411"/>
    <cellStyle name="Input 3 3 4 3 3 4" xfId="39074"/>
    <cellStyle name="Input 3 3 4 3 3 5" xfId="45817"/>
    <cellStyle name="Input 3 3 4 3 4" xfId="8885"/>
    <cellStyle name="Input 3 3 4 3 4 2" xfId="27931"/>
    <cellStyle name="Input 3 3 4 3 4 2 2" xfId="52410"/>
    <cellStyle name="Input 3 3 4 3 4 3" xfId="27178"/>
    <cellStyle name="Input 3 3 4 3 4 4" xfId="47482"/>
    <cellStyle name="Input 3 3 4 3 5" xfId="14909"/>
    <cellStyle name="Input 3 3 4 3 5 2" xfId="33236"/>
    <cellStyle name="Input 3 3 4 3 5 2 2" xfId="52821"/>
    <cellStyle name="Input 3 3 4 3 5 3" xfId="40064"/>
    <cellStyle name="Input 3 3 4 3 5 4" xfId="48237"/>
    <cellStyle name="Input 3 3 4 3 6" xfId="15603"/>
    <cellStyle name="Input 3 3 4 3 6 2" xfId="33930"/>
    <cellStyle name="Input 3 3 4 3 6 2 2" xfId="53201"/>
    <cellStyle name="Input 3 3 4 3 6 3" xfId="40758"/>
    <cellStyle name="Input 3 3 4 3 6 4" xfId="48931"/>
    <cellStyle name="Input 3 3 4 3 7" xfId="16221"/>
    <cellStyle name="Input 3 3 4 3 7 2" xfId="34548"/>
    <cellStyle name="Input 3 3 4 3 7 2 2" xfId="53534"/>
    <cellStyle name="Input 3 3 4 3 7 3" xfId="41376"/>
    <cellStyle name="Input 3 3 4 3 7 4" xfId="49549"/>
    <cellStyle name="Input 3 3 4 3 8" xfId="4868"/>
    <cellStyle name="Input 3 3 4 3 8 2" xfId="50372"/>
    <cellStyle name="Input 3 3 4 3 9" xfId="24320"/>
    <cellStyle name="Input 3 3 4 4" xfId="6293"/>
    <cellStyle name="Input 3 3 4 4 2" xfId="12658"/>
    <cellStyle name="Input 3 3 4 4 2 2" xfId="30985"/>
    <cellStyle name="Input 3 3 4 4 2 3" xfId="36331"/>
    <cellStyle name="Input 3 3 4 4 2 4" xfId="51131"/>
    <cellStyle name="Input 3 3 4 4 3" xfId="25745"/>
    <cellStyle name="Input 3 3 4 4 4" xfId="27423"/>
    <cellStyle name="Input 3 3 4 4 5" xfId="45152"/>
    <cellStyle name="Input 3 3 4 5" xfId="3304"/>
    <cellStyle name="Input 3 3 4 5 2" xfId="10344"/>
    <cellStyle name="Input 3 3 4 5 2 2" xfId="29062"/>
    <cellStyle name="Input 3 3 4 5 2 3" xfId="27669"/>
    <cellStyle name="Input 3 3 4 5 2 4" xfId="50090"/>
    <cellStyle name="Input 3 3 4 5 3" xfId="4595"/>
    <cellStyle name="Input 3 3 4 5 4" xfId="4279"/>
    <cellStyle name="Input 3 3 4 5 5" xfId="43205"/>
    <cellStyle name="Input 3 3 4 6" xfId="6407"/>
    <cellStyle name="Input 3 3 4 6 2" xfId="12760"/>
    <cellStyle name="Input 3 3 4 6 2 2" xfId="31087"/>
    <cellStyle name="Input 3 3 4 6 2 3" xfId="39046"/>
    <cellStyle name="Input 3 3 4 6 2 4" xfId="51193"/>
    <cellStyle name="Input 3 3 4 6 3" xfId="25859"/>
    <cellStyle name="Input 3 3 4 6 4" xfId="35523"/>
    <cellStyle name="Input 3 3 4 6 5" xfId="45266"/>
    <cellStyle name="Input 3 3 4 7" xfId="6478"/>
    <cellStyle name="Input 3 3 4 7 2" xfId="25930"/>
    <cellStyle name="Input 3 3 4 7 2 2" xfId="51237"/>
    <cellStyle name="Input 3 3 4 7 3" xfId="36981"/>
    <cellStyle name="Input 3 3 4 7 4" xfId="45337"/>
    <cellStyle name="Input 3 3 4 8" xfId="14210"/>
    <cellStyle name="Input 3 3 4 8 2" xfId="32537"/>
    <cellStyle name="Input 3 3 4 8 2 2" xfId="52114"/>
    <cellStyle name="Input 3 3 4 8 3" xfId="37580"/>
    <cellStyle name="Input 3 3 4 8 4" xfId="46941"/>
    <cellStyle name="Input 3 3 4 9" xfId="13809"/>
    <cellStyle name="Input 3 3 4 9 2" xfId="32136"/>
    <cellStyle name="Input 3 3 4 9 2 2" xfId="51898"/>
    <cellStyle name="Input 3 3 4 9 3" xfId="38752"/>
    <cellStyle name="Input 3 3 4 9 4" xfId="46528"/>
    <cellStyle name="Input 3 3 5" xfId="2284"/>
    <cellStyle name="Input 3 3 5 10" xfId="35436"/>
    <cellStyle name="Input 3 3 5 11" xfId="4435"/>
    <cellStyle name="Input 3 3 5 12" xfId="42115"/>
    <cellStyle name="Input 3 3 5 13" xfId="43603"/>
    <cellStyle name="Input 3 3 5 2" xfId="5427"/>
    <cellStyle name="Input 3 3 5 2 2" xfId="11863"/>
    <cellStyle name="Input 3 3 5 2 2 2" xfId="30190"/>
    <cellStyle name="Input 3 3 5 2 2 3" xfId="29838"/>
    <cellStyle name="Input 3 3 5 2 2 4" xfId="50683"/>
    <cellStyle name="Input 3 3 5 2 3" xfId="24879"/>
    <cellStyle name="Input 3 3 5 2 4" xfId="39140"/>
    <cellStyle name="Input 3 3 5 2 5" xfId="44286"/>
    <cellStyle name="Input 3 3 5 3" xfId="6835"/>
    <cellStyle name="Input 3 3 5 3 2" xfId="13122"/>
    <cellStyle name="Input 3 3 5 3 2 2" xfId="31449"/>
    <cellStyle name="Input 3 3 5 3 2 3" xfId="36002"/>
    <cellStyle name="Input 3 3 5 3 2 4" xfId="51442"/>
    <cellStyle name="Input 3 3 5 3 3" xfId="26287"/>
    <cellStyle name="Input 3 3 5 3 4" xfId="36968"/>
    <cellStyle name="Input 3 3 5 3 5" xfId="45693"/>
    <cellStyle name="Input 3 3 5 4" xfId="8761"/>
    <cellStyle name="Input 3 3 5 4 2" xfId="27807"/>
    <cellStyle name="Input 3 3 5 4 2 2" xfId="52342"/>
    <cellStyle name="Input 3 3 5 4 3" xfId="38610"/>
    <cellStyle name="Input 3 3 5 4 4" xfId="47358"/>
    <cellStyle name="Input 3 3 5 5" xfId="14785"/>
    <cellStyle name="Input 3 3 5 5 2" xfId="33112"/>
    <cellStyle name="Input 3 3 5 5 2 2" xfId="52753"/>
    <cellStyle name="Input 3 3 5 5 3" xfId="39940"/>
    <cellStyle name="Input 3 3 5 5 4" xfId="48113"/>
    <cellStyle name="Input 3 3 5 6" xfId="15479"/>
    <cellStyle name="Input 3 3 5 6 2" xfId="33806"/>
    <cellStyle name="Input 3 3 5 6 2 2" xfId="53133"/>
    <cellStyle name="Input 3 3 5 6 3" xfId="40634"/>
    <cellStyle name="Input 3 3 5 6 4" xfId="48807"/>
    <cellStyle name="Input 3 3 5 7" xfId="16097"/>
    <cellStyle name="Input 3 3 5 7 2" xfId="34424"/>
    <cellStyle name="Input 3 3 5 7 2 2" xfId="53466"/>
    <cellStyle name="Input 3 3 5 7 3" xfId="41252"/>
    <cellStyle name="Input 3 3 5 7 4" xfId="49425"/>
    <cellStyle name="Input 3 3 5 8" xfId="4744"/>
    <cellStyle name="Input 3 3 5 8 2" xfId="50304"/>
    <cellStyle name="Input 3 3 5 9" xfId="24196"/>
    <cellStyle name="Input 3 3 6" xfId="2363"/>
    <cellStyle name="Input 3 3 6 10" xfId="39017"/>
    <cellStyle name="Input 3 3 6 11" xfId="41861"/>
    <cellStyle name="Input 3 3 6 12" xfId="42749"/>
    <cellStyle name="Input 3 3 6 13" xfId="43682"/>
    <cellStyle name="Input 3 3 6 2" xfId="5791"/>
    <cellStyle name="Input 3 3 6 2 2" xfId="12200"/>
    <cellStyle name="Input 3 3 6 2 2 2" xfId="30527"/>
    <cellStyle name="Input 3 3 6 2 2 3" xfId="37358"/>
    <cellStyle name="Input 3 3 6 2 2 4" xfId="50878"/>
    <cellStyle name="Input 3 3 6 2 3" xfId="25243"/>
    <cellStyle name="Input 3 3 6 2 4" xfId="39126"/>
    <cellStyle name="Input 3 3 6 2 5" xfId="44650"/>
    <cellStyle name="Input 3 3 6 3" xfId="6914"/>
    <cellStyle name="Input 3 3 6 3 2" xfId="13201"/>
    <cellStyle name="Input 3 3 6 3 2 2" xfId="31528"/>
    <cellStyle name="Input 3 3 6 3 2 3" xfId="37713"/>
    <cellStyle name="Input 3 3 6 3 2 4" xfId="51484"/>
    <cellStyle name="Input 3 3 6 3 3" xfId="26366"/>
    <cellStyle name="Input 3 3 6 3 4" xfId="24026"/>
    <cellStyle name="Input 3 3 6 3 5" xfId="45772"/>
    <cellStyle name="Input 3 3 6 4" xfId="8840"/>
    <cellStyle name="Input 3 3 6 4 2" xfId="27886"/>
    <cellStyle name="Input 3 3 6 4 2 2" xfId="52384"/>
    <cellStyle name="Input 3 3 6 4 3" xfId="39262"/>
    <cellStyle name="Input 3 3 6 4 4" xfId="47437"/>
    <cellStyle name="Input 3 3 6 5" xfId="14864"/>
    <cellStyle name="Input 3 3 6 5 2" xfId="33191"/>
    <cellStyle name="Input 3 3 6 5 2 2" xfId="52795"/>
    <cellStyle name="Input 3 3 6 5 3" xfId="40019"/>
    <cellStyle name="Input 3 3 6 5 4" xfId="48192"/>
    <cellStyle name="Input 3 3 6 6" xfId="15558"/>
    <cellStyle name="Input 3 3 6 6 2" xfId="33885"/>
    <cellStyle name="Input 3 3 6 6 2 2" xfId="53175"/>
    <cellStyle name="Input 3 3 6 6 3" xfId="40713"/>
    <cellStyle name="Input 3 3 6 6 4" xfId="48886"/>
    <cellStyle name="Input 3 3 6 7" xfId="16176"/>
    <cellStyle name="Input 3 3 6 7 2" xfId="34503"/>
    <cellStyle name="Input 3 3 6 7 2 2" xfId="53508"/>
    <cellStyle name="Input 3 3 6 7 3" xfId="41331"/>
    <cellStyle name="Input 3 3 6 7 4" xfId="49504"/>
    <cellStyle name="Input 3 3 6 8" xfId="4823"/>
    <cellStyle name="Input 3 3 6 8 2" xfId="50346"/>
    <cellStyle name="Input 3 3 6 9" xfId="24275"/>
    <cellStyle name="Input 3 3 7" xfId="6008"/>
    <cellStyle name="Input 3 3 7 2" xfId="12397"/>
    <cellStyle name="Input 3 3 7 2 2" xfId="30724"/>
    <cellStyle name="Input 3 3 7 2 3" xfId="28527"/>
    <cellStyle name="Input 3 3 7 2 4" xfId="50992"/>
    <cellStyle name="Input 3 3 7 3" xfId="25460"/>
    <cellStyle name="Input 3 3 7 4" xfId="29432"/>
    <cellStyle name="Input 3 3 7 5" xfId="44867"/>
    <cellStyle name="Input 3 3 8" xfId="3261"/>
    <cellStyle name="Input 3 3 8 2" xfId="10305"/>
    <cellStyle name="Input 3 3 8 2 2" xfId="29023"/>
    <cellStyle name="Input 3 3 8 2 3" xfId="38908"/>
    <cellStyle name="Input 3 3 8 2 4" xfId="50066"/>
    <cellStyle name="Input 3 3 8 3" xfId="4643"/>
    <cellStyle name="Input 3 3 8 4" xfId="4079"/>
    <cellStyle name="Input 3 3 8 5" xfId="43162"/>
    <cellStyle name="Input 3 3 9" xfId="6569"/>
    <cellStyle name="Input 3 3 9 2" xfId="12899"/>
    <cellStyle name="Input 3 3 9 2 2" xfId="31226"/>
    <cellStyle name="Input 3 3 9 2 3" xfId="36589"/>
    <cellStyle name="Input 3 3 9 2 4" xfId="51293"/>
    <cellStyle name="Input 3 3 9 3" xfId="26021"/>
    <cellStyle name="Input 3 3 9 4" xfId="38509"/>
    <cellStyle name="Input 3 3 9 5" xfId="45427"/>
    <cellStyle name="Input 3 4" xfId="486"/>
    <cellStyle name="Input 3 4 10" xfId="7305"/>
    <cellStyle name="Input 3 4 10 2" xfId="26757"/>
    <cellStyle name="Input 3 4 10 2 2" xfId="51693"/>
    <cellStyle name="Input 3 4 10 3" xfId="38169"/>
    <cellStyle name="Input 3 4 10 4" xfId="46163"/>
    <cellStyle name="Input 3 4 11" xfId="13627"/>
    <cellStyle name="Input 3 4 11 2" xfId="31954"/>
    <cellStyle name="Input 3 4 11 2 2" xfId="51747"/>
    <cellStyle name="Input 3 4 11 3" xfId="37294"/>
    <cellStyle name="Input 3 4 11 4" xfId="46267"/>
    <cellStyle name="Input 3 4 12" xfId="10223"/>
    <cellStyle name="Input 3 4 12 2" xfId="28947"/>
    <cellStyle name="Input 3 4 12 2 2" xfId="50029"/>
    <cellStyle name="Input 3 4 12 3" xfId="35629"/>
    <cellStyle name="Input 3 4 12 4" xfId="43090"/>
    <cellStyle name="Input 3 4 13" xfId="9993"/>
    <cellStyle name="Input 3 4 13 2" xfId="28782"/>
    <cellStyle name="Input 3 4 13 2 2" xfId="49998"/>
    <cellStyle name="Input 3 4 13 3" xfId="35836"/>
    <cellStyle name="Input 3 4 13 4" xfId="43034"/>
    <cellStyle name="Input 3 4 14" xfId="10889"/>
    <cellStyle name="Input 3 4 14 2" xfId="29454"/>
    <cellStyle name="Input 3 4 14 2 2" xfId="50212"/>
    <cellStyle name="Input 3 4 14 3" xfId="39319"/>
    <cellStyle name="Input 3 4 14 4" xfId="43427"/>
    <cellStyle name="Input 3 4 15" xfId="2966"/>
    <cellStyle name="Input 3 4 16" xfId="2838"/>
    <cellStyle name="Input 3 4 17" xfId="4141"/>
    <cellStyle name="Input 3 4 18" xfId="42107"/>
    <cellStyle name="Input 3 4 19" xfId="42418"/>
    <cellStyle name="Input 3 4 2" xfId="785"/>
    <cellStyle name="Input 3 4 2 10" xfId="14167"/>
    <cellStyle name="Input 3 4 2 10 2" xfId="32494"/>
    <cellStyle name="Input 3 4 2 10 2 2" xfId="52090"/>
    <cellStyle name="Input 3 4 2 10 3" xfId="24054"/>
    <cellStyle name="Input 3 4 2 10 4" xfId="46898"/>
    <cellStyle name="Input 3 4 2 11" xfId="14169"/>
    <cellStyle name="Input 3 4 2 11 2" xfId="32496"/>
    <cellStyle name="Input 3 4 2 11 2 2" xfId="52091"/>
    <cellStyle name="Input 3 4 2 11 3" xfId="35723"/>
    <cellStyle name="Input 3 4 2 11 4" xfId="46900"/>
    <cellStyle name="Input 3 4 2 12" xfId="13876"/>
    <cellStyle name="Input 3 4 2 12 2" xfId="32203"/>
    <cellStyle name="Input 3 4 2 12 2 2" xfId="51923"/>
    <cellStyle name="Input 3 4 2 12 3" xfId="3726"/>
    <cellStyle name="Input 3 4 2 12 4" xfId="46597"/>
    <cellStyle name="Input 3 4 2 13" xfId="3134"/>
    <cellStyle name="Input 3 4 2 13 2" xfId="49931"/>
    <cellStyle name="Input 3 4 2 14" xfId="3714"/>
    <cellStyle name="Input 3 4 2 15" xfId="36961"/>
    <cellStyle name="Input 3 4 2 16" xfId="42229"/>
    <cellStyle name="Input 3 4 2 17" xfId="2827"/>
    <cellStyle name="Input 3 4 2 18" xfId="42917"/>
    <cellStyle name="Input 3 4 2 2" xfId="1975"/>
    <cellStyle name="Input 3 4 2 2 10" xfId="4462"/>
    <cellStyle name="Input 3 4 2 2 10 2" xfId="50231"/>
    <cellStyle name="Input 3 4 2 2 11" xfId="23957"/>
    <cellStyle name="Input 3 4 2 2 12" xfId="27056"/>
    <cellStyle name="Input 3 4 2 2 13" xfId="35672"/>
    <cellStyle name="Input 3 4 2 2 14" xfId="36796"/>
    <cellStyle name="Input 3 4 2 2 15" xfId="43476"/>
    <cellStyle name="Input 3 4 2 2 2" xfId="2383"/>
    <cellStyle name="Input 3 4 2 2 2 10" xfId="34956"/>
    <cellStyle name="Input 3 4 2 2 2 11" xfId="42641"/>
    <cellStyle name="Input 3 4 2 2 2 12" xfId="42682"/>
    <cellStyle name="Input 3 4 2 2 2 13" xfId="43702"/>
    <cellStyle name="Input 3 4 2 2 2 2" xfId="5411"/>
    <cellStyle name="Input 3 4 2 2 2 2 2" xfId="11847"/>
    <cellStyle name="Input 3 4 2 2 2 2 2 2" xfId="30174"/>
    <cellStyle name="Input 3 4 2 2 2 2 2 3" xfId="3936"/>
    <cellStyle name="Input 3 4 2 2 2 2 2 4" xfId="50671"/>
    <cellStyle name="Input 3 4 2 2 2 2 3" xfId="24863"/>
    <cellStyle name="Input 3 4 2 2 2 2 4" xfId="35121"/>
    <cellStyle name="Input 3 4 2 2 2 2 5" xfId="44270"/>
    <cellStyle name="Input 3 4 2 2 2 3" xfId="6934"/>
    <cellStyle name="Input 3 4 2 2 2 3 2" xfId="13221"/>
    <cellStyle name="Input 3 4 2 2 2 3 2 2" xfId="31548"/>
    <cellStyle name="Input 3 4 2 2 2 3 2 3" xfId="29908"/>
    <cellStyle name="Input 3 4 2 2 2 3 2 4" xfId="51494"/>
    <cellStyle name="Input 3 4 2 2 2 3 3" xfId="26386"/>
    <cellStyle name="Input 3 4 2 2 2 3 4" xfId="35694"/>
    <cellStyle name="Input 3 4 2 2 2 3 5" xfId="45792"/>
    <cellStyle name="Input 3 4 2 2 2 4" xfId="8860"/>
    <cellStyle name="Input 3 4 2 2 2 4 2" xfId="27906"/>
    <cellStyle name="Input 3 4 2 2 2 4 2 2" xfId="52394"/>
    <cellStyle name="Input 3 4 2 2 2 4 3" xfId="39193"/>
    <cellStyle name="Input 3 4 2 2 2 4 4" xfId="47457"/>
    <cellStyle name="Input 3 4 2 2 2 5" xfId="14884"/>
    <cellStyle name="Input 3 4 2 2 2 5 2" xfId="33211"/>
    <cellStyle name="Input 3 4 2 2 2 5 2 2" xfId="52805"/>
    <cellStyle name="Input 3 4 2 2 2 5 3" xfId="40039"/>
    <cellStyle name="Input 3 4 2 2 2 5 4" xfId="48212"/>
    <cellStyle name="Input 3 4 2 2 2 6" xfId="15578"/>
    <cellStyle name="Input 3 4 2 2 2 6 2" xfId="33905"/>
    <cellStyle name="Input 3 4 2 2 2 6 2 2" xfId="53185"/>
    <cellStyle name="Input 3 4 2 2 2 6 3" xfId="40733"/>
    <cellStyle name="Input 3 4 2 2 2 6 4" xfId="48906"/>
    <cellStyle name="Input 3 4 2 2 2 7" xfId="16196"/>
    <cellStyle name="Input 3 4 2 2 2 7 2" xfId="34523"/>
    <cellStyle name="Input 3 4 2 2 2 7 2 2" xfId="53518"/>
    <cellStyle name="Input 3 4 2 2 2 7 3" xfId="41351"/>
    <cellStyle name="Input 3 4 2 2 2 7 4" xfId="49524"/>
    <cellStyle name="Input 3 4 2 2 2 8" xfId="4843"/>
    <cellStyle name="Input 3 4 2 2 2 8 2" xfId="50356"/>
    <cellStyle name="Input 3 4 2 2 2 9" xfId="24295"/>
    <cellStyle name="Input 3 4 2 2 3" xfId="2694"/>
    <cellStyle name="Input 3 4 2 2 3 10" xfId="29236"/>
    <cellStyle name="Input 3 4 2 2 3 11" xfId="41843"/>
    <cellStyle name="Input 3 4 2 2 3 12" xfId="42707"/>
    <cellStyle name="Input 3 4 2 2 3 13" xfId="44013"/>
    <cellStyle name="Input 3 4 2 2 3 2" xfId="5758"/>
    <cellStyle name="Input 3 4 2 2 3 2 2" xfId="12169"/>
    <cellStyle name="Input 3 4 2 2 3 2 2 2" xfId="30496"/>
    <cellStyle name="Input 3 4 2 2 3 2 2 3" xfId="23935"/>
    <cellStyle name="Input 3 4 2 2 3 2 2 4" xfId="50860"/>
    <cellStyle name="Input 3 4 2 2 3 2 3" xfId="25210"/>
    <cellStyle name="Input 3 4 2 2 3 2 4" xfId="37365"/>
    <cellStyle name="Input 3 4 2 2 3 2 5" xfId="44617"/>
    <cellStyle name="Input 3 4 2 2 3 3" xfId="7245"/>
    <cellStyle name="Input 3 4 2 2 3 3 2" xfId="13532"/>
    <cellStyle name="Input 3 4 2 2 3 3 2 2" xfId="31859"/>
    <cellStyle name="Input 3 4 2 2 3 3 2 3" xfId="35724"/>
    <cellStyle name="Input 3 4 2 2 3 3 2 4" xfId="51657"/>
    <cellStyle name="Input 3 4 2 2 3 3 3" xfId="26697"/>
    <cellStyle name="Input 3 4 2 2 3 3 4" xfId="38700"/>
    <cellStyle name="Input 3 4 2 2 3 3 5" xfId="46103"/>
    <cellStyle name="Input 3 4 2 2 3 4" xfId="9171"/>
    <cellStyle name="Input 3 4 2 2 3 4 2" xfId="28217"/>
    <cellStyle name="Input 3 4 2 2 3 4 2 2" xfId="52557"/>
    <cellStyle name="Input 3 4 2 2 3 4 3" xfId="34885"/>
    <cellStyle name="Input 3 4 2 2 3 4 4" xfId="47768"/>
    <cellStyle name="Input 3 4 2 2 3 5" xfId="15195"/>
    <cellStyle name="Input 3 4 2 2 3 5 2" xfId="33522"/>
    <cellStyle name="Input 3 4 2 2 3 5 2 2" xfId="52968"/>
    <cellStyle name="Input 3 4 2 2 3 5 3" xfId="40350"/>
    <cellStyle name="Input 3 4 2 2 3 5 4" xfId="48523"/>
    <cellStyle name="Input 3 4 2 2 3 6" xfId="15889"/>
    <cellStyle name="Input 3 4 2 2 3 6 2" xfId="34216"/>
    <cellStyle name="Input 3 4 2 2 3 6 2 2" xfId="53348"/>
    <cellStyle name="Input 3 4 2 2 3 6 3" xfId="41044"/>
    <cellStyle name="Input 3 4 2 2 3 6 4" xfId="49217"/>
    <cellStyle name="Input 3 4 2 2 3 7" xfId="16507"/>
    <cellStyle name="Input 3 4 2 2 3 7 2" xfId="34834"/>
    <cellStyle name="Input 3 4 2 2 3 7 2 2" xfId="53681"/>
    <cellStyle name="Input 3 4 2 2 3 7 3" xfId="41662"/>
    <cellStyle name="Input 3 4 2 2 3 7 4" xfId="49835"/>
    <cellStyle name="Input 3 4 2 2 3 8" xfId="5154"/>
    <cellStyle name="Input 3 4 2 2 3 8 2" xfId="50519"/>
    <cellStyle name="Input 3 4 2 2 3 9" xfId="24606"/>
    <cellStyle name="Input 3 4 2 2 4" xfId="5647"/>
    <cellStyle name="Input 3 4 2 2 4 2" xfId="12071"/>
    <cellStyle name="Input 3 4 2 2 4 2 2" xfId="30398"/>
    <cellStyle name="Input 3 4 2 2 4 2 3" xfId="36411"/>
    <cellStyle name="Input 3 4 2 2 4 2 4" xfId="50798"/>
    <cellStyle name="Input 3 4 2 2 4 3" xfId="25099"/>
    <cellStyle name="Input 3 4 2 2 4 4" xfId="37943"/>
    <cellStyle name="Input 3 4 2 2 4 5" xfId="44506"/>
    <cellStyle name="Input 3 4 2 2 5" xfId="6642"/>
    <cellStyle name="Input 3 4 2 2 5 2" xfId="12956"/>
    <cellStyle name="Input 3 4 2 2 5 2 2" xfId="31283"/>
    <cellStyle name="Input 3 4 2 2 5 2 3" xfId="38884"/>
    <cellStyle name="Input 3 4 2 2 5 2 4" xfId="51328"/>
    <cellStyle name="Input 3 4 2 2 5 3" xfId="26094"/>
    <cellStyle name="Input 3 4 2 2 5 4" xfId="36262"/>
    <cellStyle name="Input 3 4 2 2 5 5" xfId="45500"/>
    <cellStyle name="Input 3 4 2 2 6" xfId="8452"/>
    <cellStyle name="Input 3 4 2 2 6 2" xfId="27566"/>
    <cellStyle name="Input 3 4 2 2 6 2 2" xfId="52220"/>
    <cellStyle name="Input 3 4 2 2 6 3" xfId="38842"/>
    <cellStyle name="Input 3 4 2 2 6 4" xfId="47136"/>
    <cellStyle name="Input 3 4 2 2 7" xfId="14583"/>
    <cellStyle name="Input 3 4 2 2 7 2" xfId="32910"/>
    <cellStyle name="Input 3 4 2 2 7 2 2" xfId="52640"/>
    <cellStyle name="Input 3 4 2 2 7 3" xfId="39738"/>
    <cellStyle name="Input 3 4 2 2 7 4" xfId="47911"/>
    <cellStyle name="Input 3 4 2 2 8" xfId="15311"/>
    <cellStyle name="Input 3 4 2 2 8 2" xfId="33638"/>
    <cellStyle name="Input 3 4 2 2 8 2 2" xfId="53037"/>
    <cellStyle name="Input 3 4 2 2 8 3" xfId="40466"/>
    <cellStyle name="Input 3 4 2 2 8 4" xfId="48639"/>
    <cellStyle name="Input 3 4 2 2 9" xfId="15970"/>
    <cellStyle name="Input 3 4 2 2 9 2" xfId="34297"/>
    <cellStyle name="Input 3 4 2 2 9 2 2" xfId="53393"/>
    <cellStyle name="Input 3 4 2 2 9 3" xfId="41125"/>
    <cellStyle name="Input 3 4 2 2 9 4" xfId="49298"/>
    <cellStyle name="Input 3 4 2 3" xfId="2425"/>
    <cellStyle name="Input 3 4 2 3 10" xfId="36848"/>
    <cellStyle name="Input 3 4 2 3 11" xfId="41904"/>
    <cellStyle name="Input 3 4 2 3 12" xfId="42245"/>
    <cellStyle name="Input 3 4 2 3 13" xfId="43744"/>
    <cellStyle name="Input 3 4 2 3 2" xfId="5300"/>
    <cellStyle name="Input 3 4 2 3 2 2" xfId="11749"/>
    <cellStyle name="Input 3 4 2 3 2 2 2" xfId="30076"/>
    <cellStyle name="Input 3 4 2 3 2 2 3" xfId="37667"/>
    <cellStyle name="Input 3 4 2 3 2 2 4" xfId="50603"/>
    <cellStyle name="Input 3 4 2 3 2 3" xfId="24752"/>
    <cellStyle name="Input 3 4 2 3 2 4" xfId="35383"/>
    <cellStyle name="Input 3 4 2 3 2 5" xfId="44159"/>
    <cellStyle name="Input 3 4 2 3 3" xfId="6976"/>
    <cellStyle name="Input 3 4 2 3 3 2" xfId="13263"/>
    <cellStyle name="Input 3 4 2 3 3 2 2" xfId="31590"/>
    <cellStyle name="Input 3 4 2 3 3 2 3" xfId="36938"/>
    <cellStyle name="Input 3 4 2 3 3 2 4" xfId="51520"/>
    <cellStyle name="Input 3 4 2 3 3 3" xfId="26428"/>
    <cellStyle name="Input 3 4 2 3 3 4" xfId="38574"/>
    <cellStyle name="Input 3 4 2 3 3 5" xfId="45834"/>
    <cellStyle name="Input 3 4 2 3 4" xfId="8902"/>
    <cellStyle name="Input 3 4 2 3 4 2" xfId="27948"/>
    <cellStyle name="Input 3 4 2 3 4 2 2" xfId="52420"/>
    <cellStyle name="Input 3 4 2 3 4 3" xfId="26852"/>
    <cellStyle name="Input 3 4 2 3 4 4" xfId="47499"/>
    <cellStyle name="Input 3 4 2 3 5" xfId="14926"/>
    <cellStyle name="Input 3 4 2 3 5 2" xfId="33253"/>
    <cellStyle name="Input 3 4 2 3 5 2 2" xfId="52831"/>
    <cellStyle name="Input 3 4 2 3 5 3" xfId="40081"/>
    <cellStyle name="Input 3 4 2 3 5 4" xfId="48254"/>
    <cellStyle name="Input 3 4 2 3 6" xfId="15620"/>
    <cellStyle name="Input 3 4 2 3 6 2" xfId="33947"/>
    <cellStyle name="Input 3 4 2 3 6 2 2" xfId="53211"/>
    <cellStyle name="Input 3 4 2 3 6 3" xfId="40775"/>
    <cellStyle name="Input 3 4 2 3 6 4" xfId="48948"/>
    <cellStyle name="Input 3 4 2 3 7" xfId="16238"/>
    <cellStyle name="Input 3 4 2 3 7 2" xfId="34565"/>
    <cellStyle name="Input 3 4 2 3 7 2 2" xfId="53544"/>
    <cellStyle name="Input 3 4 2 3 7 3" xfId="41393"/>
    <cellStyle name="Input 3 4 2 3 7 4" xfId="49566"/>
    <cellStyle name="Input 3 4 2 3 8" xfId="4885"/>
    <cellStyle name="Input 3 4 2 3 8 2" xfId="50382"/>
    <cellStyle name="Input 3 4 2 3 9" xfId="24337"/>
    <cellStyle name="Input 3 4 2 4" xfId="2238"/>
    <cellStyle name="Input 3 4 2 4 10" xfId="38299"/>
    <cellStyle name="Input 3 4 2 4 11" xfId="23815"/>
    <cellStyle name="Input 3 4 2 4 12" xfId="42634"/>
    <cellStyle name="Input 3 4 2 4 13" xfId="43557"/>
    <cellStyle name="Input 3 4 2 4 2" xfId="5923"/>
    <cellStyle name="Input 3 4 2 4 2 2" xfId="12321"/>
    <cellStyle name="Input 3 4 2 4 2 2 2" xfId="30648"/>
    <cellStyle name="Input 3 4 2 4 2 2 3" xfId="36731"/>
    <cellStyle name="Input 3 4 2 4 2 2 4" xfId="50942"/>
    <cellStyle name="Input 3 4 2 4 2 3" xfId="25375"/>
    <cellStyle name="Input 3 4 2 4 2 4" xfId="35889"/>
    <cellStyle name="Input 3 4 2 4 2 5" xfId="44782"/>
    <cellStyle name="Input 3 4 2 4 3" xfId="6789"/>
    <cellStyle name="Input 3 4 2 4 3 2" xfId="13076"/>
    <cellStyle name="Input 3 4 2 4 3 2 2" xfId="31403"/>
    <cellStyle name="Input 3 4 2 4 3 2 3" xfId="38462"/>
    <cellStyle name="Input 3 4 2 4 3 2 4" xfId="51413"/>
    <cellStyle name="Input 3 4 2 4 3 3" xfId="26241"/>
    <cellStyle name="Input 3 4 2 4 3 4" xfId="36476"/>
    <cellStyle name="Input 3 4 2 4 3 5" xfId="45647"/>
    <cellStyle name="Input 3 4 2 4 4" xfId="8715"/>
    <cellStyle name="Input 3 4 2 4 4 2" xfId="27761"/>
    <cellStyle name="Input 3 4 2 4 4 2 2" xfId="52313"/>
    <cellStyle name="Input 3 4 2 4 4 3" xfId="36603"/>
    <cellStyle name="Input 3 4 2 4 4 4" xfId="47312"/>
    <cellStyle name="Input 3 4 2 4 5" xfId="14739"/>
    <cellStyle name="Input 3 4 2 4 5 2" xfId="33066"/>
    <cellStyle name="Input 3 4 2 4 5 2 2" xfId="52724"/>
    <cellStyle name="Input 3 4 2 4 5 3" xfId="39894"/>
    <cellStyle name="Input 3 4 2 4 5 4" xfId="48067"/>
    <cellStyle name="Input 3 4 2 4 6" xfId="15433"/>
    <cellStyle name="Input 3 4 2 4 6 2" xfId="33760"/>
    <cellStyle name="Input 3 4 2 4 6 2 2" xfId="53104"/>
    <cellStyle name="Input 3 4 2 4 6 3" xfId="40588"/>
    <cellStyle name="Input 3 4 2 4 6 4" xfId="48761"/>
    <cellStyle name="Input 3 4 2 4 7" xfId="16051"/>
    <cellStyle name="Input 3 4 2 4 7 2" xfId="34378"/>
    <cellStyle name="Input 3 4 2 4 7 2 2" xfId="53437"/>
    <cellStyle name="Input 3 4 2 4 7 3" xfId="41206"/>
    <cellStyle name="Input 3 4 2 4 7 4" xfId="49379"/>
    <cellStyle name="Input 3 4 2 4 8" xfId="4698"/>
    <cellStyle name="Input 3 4 2 4 8 2" xfId="50275"/>
    <cellStyle name="Input 3 4 2 4 9" xfId="24150"/>
    <cellStyle name="Input 3 4 2 5" xfId="3511"/>
    <cellStyle name="Input 3 4 2 5 2" xfId="10546"/>
    <cellStyle name="Input 3 4 2 5 2 2" xfId="29224"/>
    <cellStyle name="Input 3 4 2 5 2 3" xfId="35234"/>
    <cellStyle name="Input 3 4 2 5 2 4" xfId="50140"/>
    <cellStyle name="Input 3 4 2 5 3" xfId="3598"/>
    <cellStyle name="Input 3 4 2 5 4" xfId="3972"/>
    <cellStyle name="Input 3 4 2 5 5" xfId="43302"/>
    <cellStyle name="Input 3 4 2 6" xfId="6195"/>
    <cellStyle name="Input 3 4 2 6 2" xfId="12569"/>
    <cellStyle name="Input 3 4 2 6 2 2" xfId="30896"/>
    <cellStyle name="Input 3 4 2 6 2 3" xfId="38340"/>
    <cellStyle name="Input 3 4 2 6 2 4" xfId="51080"/>
    <cellStyle name="Input 3 4 2 6 3" xfId="25647"/>
    <cellStyle name="Input 3 4 2 6 4" xfId="24050"/>
    <cellStyle name="Input 3 4 2 6 5" xfId="45054"/>
    <cellStyle name="Input 3 4 2 7" xfId="6702"/>
    <cellStyle name="Input 3 4 2 7 2" xfId="13007"/>
    <cellStyle name="Input 3 4 2 7 2 2" xfId="31334"/>
    <cellStyle name="Input 3 4 2 7 2 3" xfId="34995"/>
    <cellStyle name="Input 3 4 2 7 2 4" xfId="51364"/>
    <cellStyle name="Input 3 4 2 7 3" xfId="26154"/>
    <cellStyle name="Input 3 4 2 7 4" xfId="28437"/>
    <cellStyle name="Input 3 4 2 7 5" xfId="45560"/>
    <cellStyle name="Input 3 4 2 8" xfId="5944"/>
    <cellStyle name="Input 3 4 2 8 2" xfId="25396"/>
    <cellStyle name="Input 3 4 2 8 2 2" xfId="50955"/>
    <cellStyle name="Input 3 4 2 8 3" xfId="2778"/>
    <cellStyle name="Input 3 4 2 8 4" xfId="44803"/>
    <cellStyle name="Input 3 4 2 9" xfId="13684"/>
    <cellStyle name="Input 3 4 2 9 2" xfId="32011"/>
    <cellStyle name="Input 3 4 2 9 2 2" xfId="51781"/>
    <cellStyle name="Input 3 4 2 9 3" xfId="27608"/>
    <cellStyle name="Input 3 4 2 9 4" xfId="46324"/>
    <cellStyle name="Input 3 4 20" xfId="42798"/>
    <cellStyle name="Input 3 4 3" xfId="1309"/>
    <cellStyle name="Input 3 4 3 10" xfId="14067"/>
    <cellStyle name="Input 3 4 3 10 2" xfId="32394"/>
    <cellStyle name="Input 3 4 3 10 2 2" xfId="52032"/>
    <cellStyle name="Input 3 4 3 10 3" xfId="38927"/>
    <cellStyle name="Input 3 4 3 10 4" xfId="46798"/>
    <cellStyle name="Input 3 4 3 11" xfId="14309"/>
    <cellStyle name="Input 3 4 3 11 2" xfId="32636"/>
    <cellStyle name="Input 3 4 3 11 2 2" xfId="52170"/>
    <cellStyle name="Input 3 4 3 11 3" xfId="39464"/>
    <cellStyle name="Input 3 4 3 11 4" xfId="47044"/>
    <cellStyle name="Input 3 4 3 12" xfId="3913"/>
    <cellStyle name="Input 3 4 3 12 2" xfId="49966"/>
    <cellStyle name="Input 3 4 3 13" xfId="2938"/>
    <cellStyle name="Input 3 4 3 14" xfId="37093"/>
    <cellStyle name="Input 3 4 3 15" xfId="35935"/>
    <cellStyle name="Input 3 4 3 16" xfId="35987"/>
    <cellStyle name="Input 3 4 3 17" xfId="42982"/>
    <cellStyle name="Input 3 4 3 2" xfId="2379"/>
    <cellStyle name="Input 3 4 3 2 10" xfId="4021"/>
    <cellStyle name="Input 3 4 3 2 11" xfId="41963"/>
    <cellStyle name="Input 3 4 3 2 12" xfId="28854"/>
    <cellStyle name="Input 3 4 3 2 13" xfId="43698"/>
    <cellStyle name="Input 3 4 3 2 2" xfId="5858"/>
    <cellStyle name="Input 3 4 3 2 2 2" xfId="12264"/>
    <cellStyle name="Input 3 4 3 2 2 2 2" xfId="30591"/>
    <cellStyle name="Input 3 4 3 2 2 2 3" xfId="28880"/>
    <cellStyle name="Input 3 4 3 2 2 2 4" xfId="50909"/>
    <cellStyle name="Input 3 4 3 2 2 3" xfId="25310"/>
    <cellStyle name="Input 3 4 3 2 2 4" xfId="28574"/>
    <cellStyle name="Input 3 4 3 2 2 5" xfId="44717"/>
    <cellStyle name="Input 3 4 3 2 3" xfId="6930"/>
    <cellStyle name="Input 3 4 3 2 3 2" xfId="13217"/>
    <cellStyle name="Input 3 4 3 2 3 2 2" xfId="31544"/>
    <cellStyle name="Input 3 4 3 2 3 2 3" xfId="29487"/>
    <cellStyle name="Input 3 4 3 2 3 2 4" xfId="51492"/>
    <cellStyle name="Input 3 4 3 2 3 3" xfId="26382"/>
    <cellStyle name="Input 3 4 3 2 3 4" xfId="35462"/>
    <cellStyle name="Input 3 4 3 2 3 5" xfId="45788"/>
    <cellStyle name="Input 3 4 3 2 4" xfId="8856"/>
    <cellStyle name="Input 3 4 3 2 4 2" xfId="27902"/>
    <cellStyle name="Input 3 4 3 2 4 2 2" xfId="52392"/>
    <cellStyle name="Input 3 4 3 2 4 3" xfId="4240"/>
    <cellStyle name="Input 3 4 3 2 4 4" xfId="47453"/>
    <cellStyle name="Input 3 4 3 2 5" xfId="14880"/>
    <cellStyle name="Input 3 4 3 2 5 2" xfId="33207"/>
    <cellStyle name="Input 3 4 3 2 5 2 2" xfId="52803"/>
    <cellStyle name="Input 3 4 3 2 5 3" xfId="40035"/>
    <cellStyle name="Input 3 4 3 2 5 4" xfId="48208"/>
    <cellStyle name="Input 3 4 3 2 6" xfId="15574"/>
    <cellStyle name="Input 3 4 3 2 6 2" xfId="33901"/>
    <cellStyle name="Input 3 4 3 2 6 2 2" xfId="53183"/>
    <cellStyle name="Input 3 4 3 2 6 3" xfId="40729"/>
    <cellStyle name="Input 3 4 3 2 6 4" xfId="48902"/>
    <cellStyle name="Input 3 4 3 2 7" xfId="16192"/>
    <cellStyle name="Input 3 4 3 2 7 2" xfId="34519"/>
    <cellStyle name="Input 3 4 3 2 7 2 2" xfId="53516"/>
    <cellStyle name="Input 3 4 3 2 7 3" xfId="41347"/>
    <cellStyle name="Input 3 4 3 2 7 4" xfId="49520"/>
    <cellStyle name="Input 3 4 3 2 8" xfId="4839"/>
    <cellStyle name="Input 3 4 3 2 8 2" xfId="50354"/>
    <cellStyle name="Input 3 4 3 2 9" xfId="24291"/>
    <cellStyle name="Input 3 4 3 3" xfId="2454"/>
    <cellStyle name="Input 3 4 3 3 10" xfId="38830"/>
    <cellStyle name="Input 3 4 3 3 11" xfId="35150"/>
    <cellStyle name="Input 3 4 3 3 12" xfId="41880"/>
    <cellStyle name="Input 3 4 3 3 13" xfId="43773"/>
    <cellStyle name="Input 3 4 3 3 2" xfId="5492"/>
    <cellStyle name="Input 3 4 3 3 2 2" xfId="11926"/>
    <cellStyle name="Input 3 4 3 3 2 2 2" xfId="30253"/>
    <cellStyle name="Input 3 4 3 3 2 2 3" xfId="36189"/>
    <cellStyle name="Input 3 4 3 3 2 2 4" xfId="50717"/>
    <cellStyle name="Input 3 4 3 3 2 3" xfId="24944"/>
    <cellStyle name="Input 3 4 3 3 2 4" xfId="27342"/>
    <cellStyle name="Input 3 4 3 3 2 5" xfId="44351"/>
    <cellStyle name="Input 3 4 3 3 3" xfId="7005"/>
    <cellStyle name="Input 3 4 3 3 3 2" xfId="13292"/>
    <cellStyle name="Input 3 4 3 3 3 2 2" xfId="31619"/>
    <cellStyle name="Input 3 4 3 3 3 2 3" xfId="38093"/>
    <cellStyle name="Input 3 4 3 3 3 2 4" xfId="51534"/>
    <cellStyle name="Input 3 4 3 3 3 3" xfId="26457"/>
    <cellStyle name="Input 3 4 3 3 3 4" xfId="37474"/>
    <cellStyle name="Input 3 4 3 3 3 5" xfId="45863"/>
    <cellStyle name="Input 3 4 3 3 4" xfId="8931"/>
    <cellStyle name="Input 3 4 3 3 4 2" xfId="27977"/>
    <cellStyle name="Input 3 4 3 3 4 2 2" xfId="52434"/>
    <cellStyle name="Input 3 4 3 3 4 3" xfId="38402"/>
    <cellStyle name="Input 3 4 3 3 4 4" xfId="47528"/>
    <cellStyle name="Input 3 4 3 3 5" xfId="14955"/>
    <cellStyle name="Input 3 4 3 3 5 2" xfId="33282"/>
    <cellStyle name="Input 3 4 3 3 5 2 2" xfId="52845"/>
    <cellStyle name="Input 3 4 3 3 5 3" xfId="40110"/>
    <cellStyle name="Input 3 4 3 3 5 4" xfId="48283"/>
    <cellStyle name="Input 3 4 3 3 6" xfId="15649"/>
    <cellStyle name="Input 3 4 3 3 6 2" xfId="33976"/>
    <cellStyle name="Input 3 4 3 3 6 2 2" xfId="53225"/>
    <cellStyle name="Input 3 4 3 3 6 3" xfId="40804"/>
    <cellStyle name="Input 3 4 3 3 6 4" xfId="48977"/>
    <cellStyle name="Input 3 4 3 3 7" xfId="16267"/>
    <cellStyle name="Input 3 4 3 3 7 2" xfId="34594"/>
    <cellStyle name="Input 3 4 3 3 7 2 2" xfId="53558"/>
    <cellStyle name="Input 3 4 3 3 7 3" xfId="41422"/>
    <cellStyle name="Input 3 4 3 3 7 4" xfId="49595"/>
    <cellStyle name="Input 3 4 3 3 8" xfId="4914"/>
    <cellStyle name="Input 3 4 3 3 8 2" xfId="50396"/>
    <cellStyle name="Input 3 4 3 3 9" xfId="24366"/>
    <cellStyle name="Input 3 4 3 4" xfId="5550"/>
    <cellStyle name="Input 3 4 3 4 2" xfId="11980"/>
    <cellStyle name="Input 3 4 3 4 2 2" xfId="30307"/>
    <cellStyle name="Input 3 4 3 4 2 3" xfId="38439"/>
    <cellStyle name="Input 3 4 3 4 2 4" xfId="50750"/>
    <cellStyle name="Input 3 4 3 4 3" xfId="25002"/>
    <cellStyle name="Input 3 4 3 4 4" xfId="27317"/>
    <cellStyle name="Input 3 4 3 4 5" xfId="44409"/>
    <cellStyle name="Input 3 4 3 5" xfId="6231"/>
    <cellStyle name="Input 3 4 3 5 2" xfId="12603"/>
    <cellStyle name="Input 3 4 3 5 2 2" xfId="30930"/>
    <cellStyle name="Input 3 4 3 5 2 3" xfId="35907"/>
    <cellStyle name="Input 3 4 3 5 2 4" xfId="51100"/>
    <cellStyle name="Input 3 4 3 5 3" xfId="25683"/>
    <cellStyle name="Input 3 4 3 5 4" xfId="35285"/>
    <cellStyle name="Input 3 4 3 5 5" xfId="45090"/>
    <cellStyle name="Input 3 4 3 6" xfId="5349"/>
    <cellStyle name="Input 3 4 3 6 2" xfId="11794"/>
    <cellStyle name="Input 3 4 3 6 2 2" xfId="30121"/>
    <cellStyle name="Input 3 4 3 6 2 3" xfId="27060"/>
    <cellStyle name="Input 3 4 3 6 2 4" xfId="50632"/>
    <cellStyle name="Input 3 4 3 6 3" xfId="24801"/>
    <cellStyle name="Input 3 4 3 6 4" xfId="36701"/>
    <cellStyle name="Input 3 4 3 6 5" xfId="44208"/>
    <cellStyle name="Input 3 4 3 7" xfId="6002"/>
    <cellStyle name="Input 3 4 3 7 2" xfId="25454"/>
    <cellStyle name="Input 3 4 3 7 2 2" xfId="50987"/>
    <cellStyle name="Input 3 4 3 7 3" xfId="37555"/>
    <cellStyle name="Input 3 4 3 7 4" xfId="44861"/>
    <cellStyle name="Input 3 4 3 8" xfId="13982"/>
    <cellStyle name="Input 3 4 3 8 2" xfId="32309"/>
    <cellStyle name="Input 3 4 3 8 2 2" xfId="51984"/>
    <cellStyle name="Input 3 4 3 8 3" xfId="36408"/>
    <cellStyle name="Input 3 4 3 8 4" xfId="46713"/>
    <cellStyle name="Input 3 4 3 9" xfId="13845"/>
    <cellStyle name="Input 3 4 3 9 2" xfId="32172"/>
    <cellStyle name="Input 3 4 3 9 2 2" xfId="51910"/>
    <cellStyle name="Input 3 4 3 9 3" xfId="27333"/>
    <cellStyle name="Input 3 4 3 9 4" xfId="46565"/>
    <cellStyle name="Input 3 4 4" xfId="1738"/>
    <cellStyle name="Input 3 4 4 10" xfId="10017"/>
    <cellStyle name="Input 3 4 4 10 2" xfId="28802"/>
    <cellStyle name="Input 3 4 4 10 2 2" xfId="50003"/>
    <cellStyle name="Input 3 4 4 10 3" xfId="28703"/>
    <cellStyle name="Input 3 4 4 10 4" xfId="43050"/>
    <cellStyle name="Input 3 4 4 11" xfId="13584"/>
    <cellStyle name="Input 3 4 4 11 2" xfId="31911"/>
    <cellStyle name="Input 3 4 4 11 2 2" xfId="51727"/>
    <cellStyle name="Input 3 4 4 11 3" xfId="37212"/>
    <cellStyle name="Input 3 4 4 11 4" xfId="46224"/>
    <cellStyle name="Input 3 4 4 12" xfId="4264"/>
    <cellStyle name="Input 3 4 4 12 2" xfId="49901"/>
    <cellStyle name="Input 3 4 4 13" xfId="23775"/>
    <cellStyle name="Input 3 4 4 14" xfId="23696"/>
    <cellStyle name="Input 3 4 4 15" xfId="41794"/>
    <cellStyle name="Input 3 4 4 16" xfId="42009"/>
    <cellStyle name="Input 3 4 4 17" xfId="42863"/>
    <cellStyle name="Input 3 4 4 2" xfId="2266"/>
    <cellStyle name="Input 3 4 4 2 10" xfId="28848"/>
    <cellStyle name="Input 3 4 4 2 11" xfId="2910"/>
    <cellStyle name="Input 3 4 4 2 12" xfId="41773"/>
    <cellStyle name="Input 3 4 4 2 13" xfId="43585"/>
    <cellStyle name="Input 3 4 4 2 2" xfId="5994"/>
    <cellStyle name="Input 3 4 4 2 2 2" xfId="12385"/>
    <cellStyle name="Input 3 4 4 2 2 2 2" xfId="30712"/>
    <cellStyle name="Input 3 4 4 2 2 2 3" xfId="36139"/>
    <cellStyle name="Input 3 4 4 2 2 2 4" xfId="50981"/>
    <cellStyle name="Input 3 4 4 2 2 3" xfId="25446"/>
    <cellStyle name="Input 3 4 4 2 2 4" xfId="39064"/>
    <cellStyle name="Input 3 4 4 2 2 5" xfId="44853"/>
    <cellStyle name="Input 3 4 4 2 3" xfId="6817"/>
    <cellStyle name="Input 3 4 4 2 3 2" xfId="13104"/>
    <cellStyle name="Input 3 4 4 2 3 2 2" xfId="31431"/>
    <cellStyle name="Input 3 4 4 2 3 2 3" xfId="35617"/>
    <cellStyle name="Input 3 4 4 2 3 2 4" xfId="51431"/>
    <cellStyle name="Input 3 4 4 2 3 3" xfId="26269"/>
    <cellStyle name="Input 3 4 4 2 3 4" xfId="35096"/>
    <cellStyle name="Input 3 4 4 2 3 5" xfId="45675"/>
    <cellStyle name="Input 3 4 4 2 4" xfId="8743"/>
    <cellStyle name="Input 3 4 4 2 4 2" xfId="27789"/>
    <cellStyle name="Input 3 4 4 2 4 2 2" xfId="52331"/>
    <cellStyle name="Input 3 4 4 2 4 3" xfId="28704"/>
    <cellStyle name="Input 3 4 4 2 4 4" xfId="47340"/>
    <cellStyle name="Input 3 4 4 2 5" xfId="14767"/>
    <cellStyle name="Input 3 4 4 2 5 2" xfId="33094"/>
    <cellStyle name="Input 3 4 4 2 5 2 2" xfId="52742"/>
    <cellStyle name="Input 3 4 4 2 5 3" xfId="39922"/>
    <cellStyle name="Input 3 4 4 2 5 4" xfId="48095"/>
    <cellStyle name="Input 3 4 4 2 6" xfId="15461"/>
    <cellStyle name="Input 3 4 4 2 6 2" xfId="33788"/>
    <cellStyle name="Input 3 4 4 2 6 2 2" xfId="53122"/>
    <cellStyle name="Input 3 4 4 2 6 3" xfId="40616"/>
    <cellStyle name="Input 3 4 4 2 6 4" xfId="48789"/>
    <cellStyle name="Input 3 4 4 2 7" xfId="16079"/>
    <cellStyle name="Input 3 4 4 2 7 2" xfId="34406"/>
    <cellStyle name="Input 3 4 4 2 7 2 2" xfId="53455"/>
    <cellStyle name="Input 3 4 4 2 7 3" xfId="41234"/>
    <cellStyle name="Input 3 4 4 2 7 4" xfId="49407"/>
    <cellStyle name="Input 3 4 4 2 8" xfId="4726"/>
    <cellStyle name="Input 3 4 4 2 8 2" xfId="50293"/>
    <cellStyle name="Input 3 4 4 2 9" xfId="24178"/>
    <cellStyle name="Input 3 4 4 3" xfId="2392"/>
    <cellStyle name="Input 3 4 4 3 10" xfId="35985"/>
    <cellStyle name="Input 3 4 4 3 11" xfId="42228"/>
    <cellStyle name="Input 3 4 4 3 12" xfId="42271"/>
    <cellStyle name="Input 3 4 4 3 13" xfId="43711"/>
    <cellStyle name="Input 3 4 4 3 2" xfId="6175"/>
    <cellStyle name="Input 3 4 4 3 2 2" xfId="12549"/>
    <cellStyle name="Input 3 4 4 3 2 2 2" xfId="30876"/>
    <cellStyle name="Input 3 4 4 3 2 2 3" xfId="38895"/>
    <cellStyle name="Input 3 4 4 3 2 2 4" xfId="51072"/>
    <cellStyle name="Input 3 4 4 3 2 3" xfId="25627"/>
    <cellStyle name="Input 3 4 4 3 2 4" xfId="38346"/>
    <cellStyle name="Input 3 4 4 3 2 5" xfId="45034"/>
    <cellStyle name="Input 3 4 4 3 3" xfId="6943"/>
    <cellStyle name="Input 3 4 4 3 3 2" xfId="13230"/>
    <cellStyle name="Input 3 4 4 3 3 2 2" xfId="31557"/>
    <cellStyle name="Input 3 4 4 3 3 2 3" xfId="38730"/>
    <cellStyle name="Input 3 4 4 3 3 2 4" xfId="51500"/>
    <cellStyle name="Input 3 4 4 3 3 3" xfId="26395"/>
    <cellStyle name="Input 3 4 4 3 3 4" xfId="35012"/>
    <cellStyle name="Input 3 4 4 3 3 5" xfId="45801"/>
    <cellStyle name="Input 3 4 4 3 4" xfId="8869"/>
    <cellStyle name="Input 3 4 4 3 4 2" xfId="27915"/>
    <cellStyle name="Input 3 4 4 3 4 2 2" xfId="52400"/>
    <cellStyle name="Input 3 4 4 3 4 3" xfId="28665"/>
    <cellStyle name="Input 3 4 4 3 4 4" xfId="47466"/>
    <cellStyle name="Input 3 4 4 3 5" xfId="14893"/>
    <cellStyle name="Input 3 4 4 3 5 2" xfId="33220"/>
    <cellStyle name="Input 3 4 4 3 5 2 2" xfId="52811"/>
    <cellStyle name="Input 3 4 4 3 5 3" xfId="40048"/>
    <cellStyle name="Input 3 4 4 3 5 4" xfId="48221"/>
    <cellStyle name="Input 3 4 4 3 6" xfId="15587"/>
    <cellStyle name="Input 3 4 4 3 6 2" xfId="33914"/>
    <cellStyle name="Input 3 4 4 3 6 2 2" xfId="53191"/>
    <cellStyle name="Input 3 4 4 3 6 3" xfId="40742"/>
    <cellStyle name="Input 3 4 4 3 6 4" xfId="48915"/>
    <cellStyle name="Input 3 4 4 3 7" xfId="16205"/>
    <cellStyle name="Input 3 4 4 3 7 2" xfId="34532"/>
    <cellStyle name="Input 3 4 4 3 7 2 2" xfId="53524"/>
    <cellStyle name="Input 3 4 4 3 7 3" xfId="41360"/>
    <cellStyle name="Input 3 4 4 3 7 4" xfId="49533"/>
    <cellStyle name="Input 3 4 4 3 8" xfId="4852"/>
    <cellStyle name="Input 3 4 4 3 8 2" xfId="50362"/>
    <cellStyle name="Input 3 4 4 3 9" xfId="24304"/>
    <cellStyle name="Input 3 4 4 4" xfId="6057"/>
    <cellStyle name="Input 3 4 4 4 2" xfId="12442"/>
    <cellStyle name="Input 3 4 4 4 2 2" xfId="30769"/>
    <cellStyle name="Input 3 4 4 4 2 3" xfId="23819"/>
    <cellStyle name="Input 3 4 4 4 2 4" xfId="51016"/>
    <cellStyle name="Input 3 4 4 4 3" xfId="25509"/>
    <cellStyle name="Input 3 4 4 4 4" xfId="27386"/>
    <cellStyle name="Input 3 4 4 4 5" xfId="44916"/>
    <cellStyle name="Input 3 4 4 5" xfId="5796"/>
    <cellStyle name="Input 3 4 4 5 2" xfId="12204"/>
    <cellStyle name="Input 3 4 4 5 2 2" xfId="30531"/>
    <cellStyle name="Input 3 4 4 5 2 3" xfId="36611"/>
    <cellStyle name="Input 3 4 4 5 2 4" xfId="50881"/>
    <cellStyle name="Input 3 4 4 5 3" xfId="25248"/>
    <cellStyle name="Input 3 4 4 5 4" xfId="27353"/>
    <cellStyle name="Input 3 4 4 5 5" xfId="44655"/>
    <cellStyle name="Input 3 4 4 6" xfId="6742"/>
    <cellStyle name="Input 3 4 4 6 2" xfId="13031"/>
    <cellStyle name="Input 3 4 4 6 2 2" xfId="31358"/>
    <cellStyle name="Input 3 4 4 6 2 3" xfId="23618"/>
    <cellStyle name="Input 3 4 4 6 2 4" xfId="51388"/>
    <cellStyle name="Input 3 4 4 6 3" xfId="26194"/>
    <cellStyle name="Input 3 4 4 6 4" xfId="38780"/>
    <cellStyle name="Input 3 4 4 6 5" xfId="45600"/>
    <cellStyle name="Input 3 4 4 7" xfId="5889"/>
    <cellStyle name="Input 3 4 4 7 2" xfId="25341"/>
    <cellStyle name="Input 3 4 4 7 2 2" xfId="50926"/>
    <cellStyle name="Input 3 4 4 7 3" xfId="27505"/>
    <cellStyle name="Input 3 4 4 7 4" xfId="44748"/>
    <cellStyle name="Input 3 4 4 8" xfId="14245"/>
    <cellStyle name="Input 3 4 4 8 2" xfId="32572"/>
    <cellStyle name="Input 3 4 4 8 2 2" xfId="52130"/>
    <cellStyle name="Input 3 4 4 8 3" xfId="35700"/>
    <cellStyle name="Input 3 4 4 8 4" xfId="46976"/>
    <cellStyle name="Input 3 4 4 9" xfId="13646"/>
    <cellStyle name="Input 3 4 4 9 2" xfId="31973"/>
    <cellStyle name="Input 3 4 4 9 2 2" xfId="51758"/>
    <cellStyle name="Input 3 4 4 9 3" xfId="2988"/>
    <cellStyle name="Input 3 4 4 9 4" xfId="46286"/>
    <cellStyle name="Input 3 4 5" xfId="970"/>
    <cellStyle name="Input 3 4 5 10" xfId="35016"/>
    <cellStyle name="Input 3 4 5 11" xfId="42334"/>
    <cellStyle name="Input 3 4 5 12" xfId="29848"/>
    <cellStyle name="Input 3 4 5 13" xfId="43351"/>
    <cellStyle name="Input 3 4 5 2" xfId="5309"/>
    <cellStyle name="Input 3 4 5 2 2" xfId="11758"/>
    <cellStyle name="Input 3 4 5 2 2 2" xfId="30085"/>
    <cellStyle name="Input 3 4 5 2 2 3" xfId="36026"/>
    <cellStyle name="Input 3 4 5 2 2 4" xfId="50609"/>
    <cellStyle name="Input 3 4 5 2 3" xfId="24761"/>
    <cellStyle name="Input 3 4 5 2 4" xfId="39066"/>
    <cellStyle name="Input 3 4 5 2 5" xfId="44168"/>
    <cellStyle name="Input 3 4 5 3" xfId="5577"/>
    <cellStyle name="Input 3 4 5 3 2" xfId="12006"/>
    <cellStyle name="Input 3 4 5 3 2 2" xfId="30333"/>
    <cellStyle name="Input 3 4 5 3 2 3" xfId="37203"/>
    <cellStyle name="Input 3 4 5 3 2 4" xfId="50766"/>
    <cellStyle name="Input 3 4 5 3 3" xfId="25029"/>
    <cellStyle name="Input 3 4 5 3 4" xfId="29344"/>
    <cellStyle name="Input 3 4 5 3 5" xfId="44436"/>
    <cellStyle name="Input 3 4 5 4" xfId="7598"/>
    <cellStyle name="Input 3 4 5 4 2" xfId="26981"/>
    <cellStyle name="Input 3 4 5 4 2 2" xfId="51865"/>
    <cellStyle name="Input 3 4 5 4 3" xfId="36930"/>
    <cellStyle name="Input 3 4 5 4 4" xfId="46478"/>
    <cellStyle name="Input 3 4 5 5" xfId="14086"/>
    <cellStyle name="Input 3 4 5 5 2" xfId="32413"/>
    <cellStyle name="Input 3 4 5 5 2 2" xfId="52042"/>
    <cellStyle name="Input 3 4 5 5 3" xfId="36998"/>
    <cellStyle name="Input 3 4 5 5 4" xfId="46817"/>
    <cellStyle name="Input 3 4 5 6" xfId="13755"/>
    <cellStyle name="Input 3 4 5 6 2" xfId="32082"/>
    <cellStyle name="Input 3 4 5 6 2 2" xfId="51813"/>
    <cellStyle name="Input 3 4 5 6 3" xfId="35855"/>
    <cellStyle name="Input 3 4 5 6 4" xfId="46395"/>
    <cellStyle name="Input 3 4 5 7" xfId="13884"/>
    <cellStyle name="Input 3 4 5 7 2" xfId="32211"/>
    <cellStyle name="Input 3 4 5 7 2 2" xfId="51926"/>
    <cellStyle name="Input 3 4 5 7 3" xfId="4002"/>
    <cellStyle name="Input 3 4 5 7 4" xfId="46606"/>
    <cellStyle name="Input 3 4 5 8" xfId="3635"/>
    <cellStyle name="Input 3 4 5 8 2" xfId="50168"/>
    <cellStyle name="Input 3 4 5 9" xfId="4560"/>
    <cellStyle name="Input 3 4 6" xfId="2513"/>
    <cellStyle name="Input 3 4 6 10" xfId="2986"/>
    <cellStyle name="Input 3 4 6 11" xfId="42561"/>
    <cellStyle name="Input 3 4 6 12" xfId="39061"/>
    <cellStyle name="Input 3 4 6 13" xfId="43832"/>
    <cellStyle name="Input 3 4 6 2" xfId="5409"/>
    <cellStyle name="Input 3 4 6 2 2" xfId="11845"/>
    <cellStyle name="Input 3 4 6 2 2 2" xfId="30172"/>
    <cellStyle name="Input 3 4 6 2 2 3" xfId="37999"/>
    <cellStyle name="Input 3 4 6 2 2 4" xfId="50670"/>
    <cellStyle name="Input 3 4 6 2 3" xfId="24861"/>
    <cellStyle name="Input 3 4 6 2 4" xfId="36773"/>
    <cellStyle name="Input 3 4 6 2 5" xfId="44268"/>
    <cellStyle name="Input 3 4 6 3" xfId="7064"/>
    <cellStyle name="Input 3 4 6 3 2" xfId="13351"/>
    <cellStyle name="Input 3 4 6 3 2 2" xfId="31678"/>
    <cellStyle name="Input 3 4 6 3 2 3" xfId="27618"/>
    <cellStyle name="Input 3 4 6 3 2 4" xfId="51564"/>
    <cellStyle name="Input 3 4 6 3 3" xfId="26516"/>
    <cellStyle name="Input 3 4 6 3 4" xfId="36393"/>
    <cellStyle name="Input 3 4 6 3 5" xfId="45922"/>
    <cellStyle name="Input 3 4 6 4" xfId="8990"/>
    <cellStyle name="Input 3 4 6 4 2" xfId="28036"/>
    <cellStyle name="Input 3 4 6 4 2 2" xfId="52464"/>
    <cellStyle name="Input 3 4 6 4 3" xfId="37003"/>
    <cellStyle name="Input 3 4 6 4 4" xfId="47587"/>
    <cellStyle name="Input 3 4 6 5" xfId="15014"/>
    <cellStyle name="Input 3 4 6 5 2" xfId="33341"/>
    <cellStyle name="Input 3 4 6 5 2 2" xfId="52875"/>
    <cellStyle name="Input 3 4 6 5 3" xfId="40169"/>
    <cellStyle name="Input 3 4 6 5 4" xfId="48342"/>
    <cellStyle name="Input 3 4 6 6" xfId="15708"/>
    <cellStyle name="Input 3 4 6 6 2" xfId="34035"/>
    <cellStyle name="Input 3 4 6 6 2 2" xfId="53255"/>
    <cellStyle name="Input 3 4 6 6 3" xfId="40863"/>
    <cellStyle name="Input 3 4 6 6 4" xfId="49036"/>
    <cellStyle name="Input 3 4 6 7" xfId="16326"/>
    <cellStyle name="Input 3 4 6 7 2" xfId="34653"/>
    <cellStyle name="Input 3 4 6 7 2 2" xfId="53588"/>
    <cellStyle name="Input 3 4 6 7 3" xfId="41481"/>
    <cellStyle name="Input 3 4 6 7 4" xfId="49654"/>
    <cellStyle name="Input 3 4 6 8" xfId="4973"/>
    <cellStyle name="Input 3 4 6 8 2" xfId="50426"/>
    <cellStyle name="Input 3 4 6 9" xfId="24425"/>
    <cellStyle name="Input 3 4 7" xfId="5258"/>
    <cellStyle name="Input 3 4 7 2" xfId="11708"/>
    <cellStyle name="Input 3 4 7 2 2" xfId="30035"/>
    <cellStyle name="Input 3 4 7 2 3" xfId="28823"/>
    <cellStyle name="Input 3 4 7 2 4" xfId="50577"/>
    <cellStyle name="Input 3 4 7 3" xfId="24710"/>
    <cellStyle name="Input 3 4 7 4" xfId="24039"/>
    <cellStyle name="Input 3 4 7 5" xfId="44117"/>
    <cellStyle name="Input 3 4 8" xfId="5295"/>
    <cellStyle name="Input 3 4 8 2" xfId="11744"/>
    <cellStyle name="Input 3 4 8 2 2" xfId="30071"/>
    <cellStyle name="Input 3 4 8 2 3" xfId="38412"/>
    <cellStyle name="Input 3 4 8 2 4" xfId="50601"/>
    <cellStyle name="Input 3 4 8 3" xfId="24747"/>
    <cellStyle name="Input 3 4 8 4" xfId="3996"/>
    <cellStyle name="Input 3 4 8 5" xfId="44154"/>
    <cellStyle name="Input 3 4 9" xfId="6514"/>
    <cellStyle name="Input 3 4 9 2" xfId="12850"/>
    <cellStyle name="Input 3 4 9 2 2" xfId="31177"/>
    <cellStyle name="Input 3 4 9 2 3" xfId="38130"/>
    <cellStyle name="Input 3 4 9 2 4" xfId="51257"/>
    <cellStyle name="Input 3 4 9 3" xfId="25966"/>
    <cellStyle name="Input 3 4 9 4" xfId="38064"/>
    <cellStyle name="Input 3 4 9 5" xfId="45372"/>
    <cellStyle name="Input 3 5" xfId="600"/>
    <cellStyle name="Input 3 5 10" xfId="6725"/>
    <cellStyle name="Input 3 5 10 2" xfId="26177"/>
    <cellStyle name="Input 3 5 10 2 2" xfId="51379"/>
    <cellStyle name="Input 3 5 10 3" xfId="36894"/>
    <cellStyle name="Input 3 5 10 4" xfId="45583"/>
    <cellStyle name="Input 3 5 11" xfId="13739"/>
    <cellStyle name="Input 3 5 11 2" xfId="32066"/>
    <cellStyle name="Input 3 5 11 2 2" xfId="51805"/>
    <cellStyle name="Input 3 5 11 3" xfId="37268"/>
    <cellStyle name="Input 3 5 11 4" xfId="46379"/>
    <cellStyle name="Input 3 5 12" xfId="14422"/>
    <cellStyle name="Input 3 5 12 2" xfId="32749"/>
    <cellStyle name="Input 3 5 12 2 2" xfId="52264"/>
    <cellStyle name="Input 3 5 12 3" xfId="39577"/>
    <cellStyle name="Input 3 5 12 4" xfId="47213"/>
    <cellStyle name="Input 3 5 13" xfId="14654"/>
    <cellStyle name="Input 3 5 13 2" xfId="32981"/>
    <cellStyle name="Input 3 5 13 2 2" xfId="52682"/>
    <cellStyle name="Input 3 5 13 3" xfId="39809"/>
    <cellStyle name="Input 3 5 13 4" xfId="47982"/>
    <cellStyle name="Input 3 5 14" xfId="15369"/>
    <cellStyle name="Input 3 5 14 2" xfId="33696"/>
    <cellStyle name="Input 3 5 14 2 2" xfId="53072"/>
    <cellStyle name="Input 3 5 14 3" xfId="40524"/>
    <cellStyle name="Input 3 5 14 4" xfId="48697"/>
    <cellStyle name="Input 3 5 15" xfId="3060"/>
    <cellStyle name="Input 3 5 15 2" xfId="49879"/>
    <cellStyle name="Input 3 5 16" xfId="4355"/>
    <cellStyle name="Input 3 5 17" xfId="26906"/>
    <cellStyle name="Input 3 5 18" xfId="38840"/>
    <cellStyle name="Input 3 5 19" xfId="38471"/>
    <cellStyle name="Input 3 5 2" xfId="1229"/>
    <cellStyle name="Input 3 5 2 10" xfId="14028"/>
    <cellStyle name="Input 3 5 2 10 2" xfId="32355"/>
    <cellStyle name="Input 3 5 2 10 2 2" xfId="52011"/>
    <cellStyle name="Input 3 5 2 10 3" xfId="29675"/>
    <cellStyle name="Input 3 5 2 10 4" xfId="46759"/>
    <cellStyle name="Input 3 5 2 11" xfId="14298"/>
    <cellStyle name="Input 3 5 2 11 2" xfId="32625"/>
    <cellStyle name="Input 3 5 2 11 2 2" xfId="52164"/>
    <cellStyle name="Input 3 5 2 11 3" xfId="39453"/>
    <cellStyle name="Input 3 5 2 11 4" xfId="47033"/>
    <cellStyle name="Input 3 5 2 12" xfId="14497"/>
    <cellStyle name="Input 3 5 2 12 2" xfId="32824"/>
    <cellStyle name="Input 3 5 2 12 2 2" xfId="52589"/>
    <cellStyle name="Input 3 5 2 12 3" xfId="39652"/>
    <cellStyle name="Input 3 5 2 12 4" xfId="47825"/>
    <cellStyle name="Input 3 5 2 13" xfId="3156"/>
    <cellStyle name="Input 3 5 2 13 2" xfId="49944"/>
    <cellStyle name="Input 3 5 2 14" xfId="2806"/>
    <cellStyle name="Input 3 5 2 15" xfId="3703"/>
    <cellStyle name="Input 3 5 2 16" xfId="42206"/>
    <cellStyle name="Input 3 5 2 17" xfId="41720"/>
    <cellStyle name="Input 3 5 2 18" xfId="42939"/>
    <cellStyle name="Input 3 5 2 2" xfId="1997"/>
    <cellStyle name="Input 3 5 2 2 10" xfId="4484"/>
    <cellStyle name="Input 3 5 2 2 10 2" xfId="50244"/>
    <cellStyle name="Input 3 5 2 2 11" xfId="23979"/>
    <cellStyle name="Input 3 5 2 2 12" xfId="36111"/>
    <cellStyle name="Input 3 5 2 2 13" xfId="23720"/>
    <cellStyle name="Input 3 5 2 2 14" xfId="42329"/>
    <cellStyle name="Input 3 5 2 2 15" xfId="43498"/>
    <cellStyle name="Input 3 5 2 2 2" xfId="2511"/>
    <cellStyle name="Input 3 5 2 2 2 10" xfId="27490"/>
    <cellStyle name="Input 3 5 2 2 2 11" xfId="41853"/>
    <cellStyle name="Input 3 5 2 2 2 12" xfId="42762"/>
    <cellStyle name="Input 3 5 2 2 2 13" xfId="43830"/>
    <cellStyle name="Input 3 5 2 2 2 2" xfId="6089"/>
    <cellStyle name="Input 3 5 2 2 2 2 2" xfId="12470"/>
    <cellStyle name="Input 3 5 2 2 2 2 2 2" xfId="30797"/>
    <cellStyle name="Input 3 5 2 2 2 2 2 3" xfId="23588"/>
    <cellStyle name="Input 3 5 2 2 2 2 2 4" xfId="51029"/>
    <cellStyle name="Input 3 5 2 2 2 2 3" xfId="25541"/>
    <cellStyle name="Input 3 5 2 2 2 2 4" xfId="29245"/>
    <cellStyle name="Input 3 5 2 2 2 2 5" xfId="44948"/>
    <cellStyle name="Input 3 5 2 2 2 3" xfId="7062"/>
    <cellStyle name="Input 3 5 2 2 2 3 2" xfId="13349"/>
    <cellStyle name="Input 3 5 2 2 2 3 2 2" xfId="31676"/>
    <cellStyle name="Input 3 5 2 2 2 3 2 3" xfId="39338"/>
    <cellStyle name="Input 3 5 2 2 2 3 2 4" xfId="51562"/>
    <cellStyle name="Input 3 5 2 2 2 3 3" xfId="26514"/>
    <cellStyle name="Input 3 5 2 2 2 3 4" xfId="27154"/>
    <cellStyle name="Input 3 5 2 2 2 3 5" xfId="45920"/>
    <cellStyle name="Input 3 5 2 2 2 4" xfId="8988"/>
    <cellStyle name="Input 3 5 2 2 2 4 2" xfId="28034"/>
    <cellStyle name="Input 3 5 2 2 2 4 2 2" xfId="52462"/>
    <cellStyle name="Input 3 5 2 2 2 4 3" xfId="39146"/>
    <cellStyle name="Input 3 5 2 2 2 4 4" xfId="47585"/>
    <cellStyle name="Input 3 5 2 2 2 5" xfId="15012"/>
    <cellStyle name="Input 3 5 2 2 2 5 2" xfId="33339"/>
    <cellStyle name="Input 3 5 2 2 2 5 2 2" xfId="52873"/>
    <cellStyle name="Input 3 5 2 2 2 5 3" xfId="40167"/>
    <cellStyle name="Input 3 5 2 2 2 5 4" xfId="48340"/>
    <cellStyle name="Input 3 5 2 2 2 6" xfId="15706"/>
    <cellStyle name="Input 3 5 2 2 2 6 2" xfId="34033"/>
    <cellStyle name="Input 3 5 2 2 2 6 2 2" xfId="53253"/>
    <cellStyle name="Input 3 5 2 2 2 6 3" xfId="40861"/>
    <cellStyle name="Input 3 5 2 2 2 6 4" xfId="49034"/>
    <cellStyle name="Input 3 5 2 2 2 7" xfId="16324"/>
    <cellStyle name="Input 3 5 2 2 2 7 2" xfId="34651"/>
    <cellStyle name="Input 3 5 2 2 2 7 2 2" xfId="53586"/>
    <cellStyle name="Input 3 5 2 2 2 7 3" xfId="41479"/>
    <cellStyle name="Input 3 5 2 2 2 7 4" xfId="49652"/>
    <cellStyle name="Input 3 5 2 2 2 8" xfId="4971"/>
    <cellStyle name="Input 3 5 2 2 2 8 2" xfId="50424"/>
    <cellStyle name="Input 3 5 2 2 2 9" xfId="24423"/>
    <cellStyle name="Input 3 5 2 2 3" xfId="2716"/>
    <cellStyle name="Input 3 5 2 2 3 10" xfId="28719"/>
    <cellStyle name="Input 3 5 2 2 3 11" xfId="42507"/>
    <cellStyle name="Input 3 5 2 2 3 12" xfId="34974"/>
    <cellStyle name="Input 3 5 2 2 3 13" xfId="44035"/>
    <cellStyle name="Input 3 5 2 2 3 2" xfId="6531"/>
    <cellStyle name="Input 3 5 2 2 3 2 2" xfId="12867"/>
    <cellStyle name="Input 3 5 2 2 3 2 2 2" xfId="31194"/>
    <cellStyle name="Input 3 5 2 2 3 2 2 3" xfId="36201"/>
    <cellStyle name="Input 3 5 2 2 3 2 2 4" xfId="51267"/>
    <cellStyle name="Input 3 5 2 2 3 2 3" xfId="25983"/>
    <cellStyle name="Input 3 5 2 2 3 2 4" xfId="36182"/>
    <cellStyle name="Input 3 5 2 2 3 2 5" xfId="45389"/>
    <cellStyle name="Input 3 5 2 2 3 3" xfId="7267"/>
    <cellStyle name="Input 3 5 2 2 3 3 2" xfId="13554"/>
    <cellStyle name="Input 3 5 2 2 3 3 2 2" xfId="31881"/>
    <cellStyle name="Input 3 5 2 2 3 3 2 3" xfId="28419"/>
    <cellStyle name="Input 3 5 2 2 3 3 2 4" xfId="51670"/>
    <cellStyle name="Input 3 5 2 2 3 3 3" xfId="26719"/>
    <cellStyle name="Input 3 5 2 2 3 3 4" xfId="28982"/>
    <cellStyle name="Input 3 5 2 2 3 3 5" xfId="46125"/>
    <cellStyle name="Input 3 5 2 2 3 4" xfId="9193"/>
    <cellStyle name="Input 3 5 2 2 3 4 2" xfId="28239"/>
    <cellStyle name="Input 3 5 2 2 3 4 2 2" xfId="52570"/>
    <cellStyle name="Input 3 5 2 2 3 4 3" xfId="39180"/>
    <cellStyle name="Input 3 5 2 2 3 4 4" xfId="47790"/>
    <cellStyle name="Input 3 5 2 2 3 5" xfId="15217"/>
    <cellStyle name="Input 3 5 2 2 3 5 2" xfId="33544"/>
    <cellStyle name="Input 3 5 2 2 3 5 2 2" xfId="52981"/>
    <cellStyle name="Input 3 5 2 2 3 5 3" xfId="40372"/>
    <cellStyle name="Input 3 5 2 2 3 5 4" xfId="48545"/>
    <cellStyle name="Input 3 5 2 2 3 6" xfId="15911"/>
    <cellStyle name="Input 3 5 2 2 3 6 2" xfId="34238"/>
    <cellStyle name="Input 3 5 2 2 3 6 2 2" xfId="53361"/>
    <cellStyle name="Input 3 5 2 2 3 6 3" xfId="41066"/>
    <cellStyle name="Input 3 5 2 2 3 6 4" xfId="49239"/>
    <cellStyle name="Input 3 5 2 2 3 7" xfId="16529"/>
    <cellStyle name="Input 3 5 2 2 3 7 2" xfId="34856"/>
    <cellStyle name="Input 3 5 2 2 3 7 2 2" xfId="53694"/>
    <cellStyle name="Input 3 5 2 2 3 7 3" xfId="41684"/>
    <cellStyle name="Input 3 5 2 2 3 7 4" xfId="49857"/>
    <cellStyle name="Input 3 5 2 2 3 8" xfId="5176"/>
    <cellStyle name="Input 3 5 2 2 3 8 2" xfId="50532"/>
    <cellStyle name="Input 3 5 2 2 3 9" xfId="24628"/>
    <cellStyle name="Input 3 5 2 2 4" xfId="5689"/>
    <cellStyle name="Input 3 5 2 2 4 2" xfId="12109"/>
    <cellStyle name="Input 3 5 2 2 4 2 2" xfId="30436"/>
    <cellStyle name="Input 3 5 2 2 4 2 3" xfId="23835"/>
    <cellStyle name="Input 3 5 2 2 4 2 4" xfId="50823"/>
    <cellStyle name="Input 3 5 2 2 4 3" xfId="25141"/>
    <cellStyle name="Input 3 5 2 2 4 4" xfId="29974"/>
    <cellStyle name="Input 3 5 2 2 4 5" xfId="44548"/>
    <cellStyle name="Input 3 5 2 2 5" xfId="6664"/>
    <cellStyle name="Input 3 5 2 2 5 2" xfId="12978"/>
    <cellStyle name="Input 3 5 2 2 5 2 2" xfId="31305"/>
    <cellStyle name="Input 3 5 2 2 5 2 3" xfId="38696"/>
    <cellStyle name="Input 3 5 2 2 5 2 4" xfId="51341"/>
    <cellStyle name="Input 3 5 2 2 5 3" xfId="26116"/>
    <cellStyle name="Input 3 5 2 2 5 4" xfId="28531"/>
    <cellStyle name="Input 3 5 2 2 5 5" xfId="45522"/>
    <cellStyle name="Input 3 5 2 2 6" xfId="8474"/>
    <cellStyle name="Input 3 5 2 2 6 2" xfId="27588"/>
    <cellStyle name="Input 3 5 2 2 6 2 2" xfId="52233"/>
    <cellStyle name="Input 3 5 2 2 6 3" xfId="27327"/>
    <cellStyle name="Input 3 5 2 2 6 4" xfId="47158"/>
    <cellStyle name="Input 3 5 2 2 7" xfId="14605"/>
    <cellStyle name="Input 3 5 2 2 7 2" xfId="32932"/>
    <cellStyle name="Input 3 5 2 2 7 2 2" xfId="52653"/>
    <cellStyle name="Input 3 5 2 2 7 3" xfId="39760"/>
    <cellStyle name="Input 3 5 2 2 7 4" xfId="47933"/>
    <cellStyle name="Input 3 5 2 2 8" xfId="15333"/>
    <cellStyle name="Input 3 5 2 2 8 2" xfId="33660"/>
    <cellStyle name="Input 3 5 2 2 8 2 2" xfId="53050"/>
    <cellStyle name="Input 3 5 2 2 8 3" xfId="40488"/>
    <cellStyle name="Input 3 5 2 2 8 4" xfId="48661"/>
    <cellStyle name="Input 3 5 2 2 9" xfId="15992"/>
    <cellStyle name="Input 3 5 2 2 9 2" xfId="34319"/>
    <cellStyle name="Input 3 5 2 2 9 2 2" xfId="53406"/>
    <cellStyle name="Input 3 5 2 2 9 3" xfId="41147"/>
    <cellStyle name="Input 3 5 2 2 9 4" xfId="49320"/>
    <cellStyle name="Input 3 5 2 3" xfId="2296"/>
    <cellStyle name="Input 3 5 2 3 10" xfId="38393"/>
    <cellStyle name="Input 3 5 2 3 11" xfId="39353"/>
    <cellStyle name="Input 3 5 2 3 12" xfId="42648"/>
    <cellStyle name="Input 3 5 2 3 13" xfId="43615"/>
    <cellStyle name="Input 3 5 2 3 2" xfId="5482"/>
    <cellStyle name="Input 3 5 2 3 2 2" xfId="11917"/>
    <cellStyle name="Input 3 5 2 3 2 2 2" xfId="30244"/>
    <cellStyle name="Input 3 5 2 3 2 2 3" xfId="37505"/>
    <cellStyle name="Input 3 5 2 3 2 2 4" xfId="50711"/>
    <cellStyle name="Input 3 5 2 3 2 3" xfId="24934"/>
    <cellStyle name="Input 3 5 2 3 2 4" xfId="27517"/>
    <cellStyle name="Input 3 5 2 3 2 5" xfId="44341"/>
    <cellStyle name="Input 3 5 2 3 3" xfId="6847"/>
    <cellStyle name="Input 3 5 2 3 3 2" xfId="13134"/>
    <cellStyle name="Input 3 5 2 3 3 2 2" xfId="31461"/>
    <cellStyle name="Input 3 5 2 3 3 2 3" xfId="35505"/>
    <cellStyle name="Input 3 5 2 3 3 2 4" xfId="51447"/>
    <cellStyle name="Input 3 5 2 3 3 3" xfId="26299"/>
    <cellStyle name="Input 3 5 2 3 3 4" xfId="29493"/>
    <cellStyle name="Input 3 5 2 3 3 5" xfId="45705"/>
    <cellStyle name="Input 3 5 2 3 4" xfId="8773"/>
    <cellStyle name="Input 3 5 2 3 4 2" xfId="27819"/>
    <cellStyle name="Input 3 5 2 3 4 2 2" xfId="52347"/>
    <cellStyle name="Input 3 5 2 3 4 3" xfId="36582"/>
    <cellStyle name="Input 3 5 2 3 4 4" xfId="47370"/>
    <cellStyle name="Input 3 5 2 3 5" xfId="14797"/>
    <cellStyle name="Input 3 5 2 3 5 2" xfId="33124"/>
    <cellStyle name="Input 3 5 2 3 5 2 2" xfId="52758"/>
    <cellStyle name="Input 3 5 2 3 5 3" xfId="39952"/>
    <cellStyle name="Input 3 5 2 3 5 4" xfId="48125"/>
    <cellStyle name="Input 3 5 2 3 6" xfId="15491"/>
    <cellStyle name="Input 3 5 2 3 6 2" xfId="33818"/>
    <cellStyle name="Input 3 5 2 3 6 2 2" xfId="53138"/>
    <cellStyle name="Input 3 5 2 3 6 3" xfId="40646"/>
    <cellStyle name="Input 3 5 2 3 6 4" xfId="48819"/>
    <cellStyle name="Input 3 5 2 3 7" xfId="16109"/>
    <cellStyle name="Input 3 5 2 3 7 2" xfId="34436"/>
    <cellStyle name="Input 3 5 2 3 7 2 2" xfId="53471"/>
    <cellStyle name="Input 3 5 2 3 7 3" xfId="41264"/>
    <cellStyle name="Input 3 5 2 3 7 4" xfId="49437"/>
    <cellStyle name="Input 3 5 2 3 8" xfId="4756"/>
    <cellStyle name="Input 3 5 2 3 8 2" xfId="50309"/>
    <cellStyle name="Input 3 5 2 3 9" xfId="24208"/>
    <cellStyle name="Input 3 5 2 4" xfId="2530"/>
    <cellStyle name="Input 3 5 2 4 10" xfId="35395"/>
    <cellStyle name="Input 3 5 2 4 11" xfId="42676"/>
    <cellStyle name="Input 3 5 2 4 12" xfId="41852"/>
    <cellStyle name="Input 3 5 2 4 13" xfId="43849"/>
    <cellStyle name="Input 3 5 2 4 2" xfId="5243"/>
    <cellStyle name="Input 3 5 2 4 2 2" xfId="11695"/>
    <cellStyle name="Input 3 5 2 4 2 2 2" xfId="30022"/>
    <cellStyle name="Input 3 5 2 4 2 2 3" xfId="23866"/>
    <cellStyle name="Input 3 5 2 4 2 2 4" xfId="50568"/>
    <cellStyle name="Input 3 5 2 4 2 3" xfId="24695"/>
    <cellStyle name="Input 3 5 2 4 2 4" xfId="37591"/>
    <cellStyle name="Input 3 5 2 4 2 5" xfId="44102"/>
    <cellStyle name="Input 3 5 2 4 3" xfId="7081"/>
    <cellStyle name="Input 3 5 2 4 3 2" xfId="13368"/>
    <cellStyle name="Input 3 5 2 4 3 2 2" xfId="31695"/>
    <cellStyle name="Input 3 5 2 4 3 2 3" xfId="29324"/>
    <cellStyle name="Input 3 5 2 4 3 2 4" xfId="51572"/>
    <cellStyle name="Input 3 5 2 4 3 3" xfId="26533"/>
    <cellStyle name="Input 3 5 2 4 3 4" xfId="29659"/>
    <cellStyle name="Input 3 5 2 4 3 5" xfId="45939"/>
    <cellStyle name="Input 3 5 2 4 4" xfId="9007"/>
    <cellStyle name="Input 3 5 2 4 4 2" xfId="28053"/>
    <cellStyle name="Input 3 5 2 4 4 2 2" xfId="52472"/>
    <cellStyle name="Input 3 5 2 4 4 3" xfId="37262"/>
    <cellStyle name="Input 3 5 2 4 4 4" xfId="47604"/>
    <cellStyle name="Input 3 5 2 4 5" xfId="15031"/>
    <cellStyle name="Input 3 5 2 4 5 2" xfId="33358"/>
    <cellStyle name="Input 3 5 2 4 5 2 2" xfId="52883"/>
    <cellStyle name="Input 3 5 2 4 5 3" xfId="40186"/>
    <cellStyle name="Input 3 5 2 4 5 4" xfId="48359"/>
    <cellStyle name="Input 3 5 2 4 6" xfId="15725"/>
    <cellStyle name="Input 3 5 2 4 6 2" xfId="34052"/>
    <cellStyle name="Input 3 5 2 4 6 2 2" xfId="53263"/>
    <cellStyle name="Input 3 5 2 4 6 3" xfId="40880"/>
    <cellStyle name="Input 3 5 2 4 6 4" xfId="49053"/>
    <cellStyle name="Input 3 5 2 4 7" xfId="16343"/>
    <cellStyle name="Input 3 5 2 4 7 2" xfId="34670"/>
    <cellStyle name="Input 3 5 2 4 7 2 2" xfId="53596"/>
    <cellStyle name="Input 3 5 2 4 7 3" xfId="41498"/>
    <cellStyle name="Input 3 5 2 4 7 4" xfId="49671"/>
    <cellStyle name="Input 3 5 2 4 8" xfId="4990"/>
    <cellStyle name="Input 3 5 2 4 8 2" xfId="50434"/>
    <cellStyle name="Input 3 5 2 4 9" xfId="24442"/>
    <cellStyle name="Input 3 5 2 5" xfId="5625"/>
    <cellStyle name="Input 3 5 2 5 2" xfId="12051"/>
    <cellStyle name="Input 3 5 2 5 2 2" xfId="30378"/>
    <cellStyle name="Input 3 5 2 5 2 3" xfId="23752"/>
    <cellStyle name="Input 3 5 2 5 2 4" xfId="50787"/>
    <cellStyle name="Input 3 5 2 5 3" xfId="25077"/>
    <cellStyle name="Input 3 5 2 5 4" xfId="36807"/>
    <cellStyle name="Input 3 5 2 5 5" xfId="44484"/>
    <cellStyle name="Input 3 5 2 6" xfId="5954"/>
    <cellStyle name="Input 3 5 2 6 2" xfId="12351"/>
    <cellStyle name="Input 3 5 2 6 2 2" xfId="30678"/>
    <cellStyle name="Input 3 5 2 6 2 3" xfId="3823"/>
    <cellStyle name="Input 3 5 2 6 2 4" xfId="50961"/>
    <cellStyle name="Input 3 5 2 6 3" xfId="25406"/>
    <cellStyle name="Input 3 5 2 6 4" xfId="37417"/>
    <cellStyle name="Input 3 5 2 6 5" xfId="44813"/>
    <cellStyle name="Input 3 5 2 7" xfId="6389"/>
    <cellStyle name="Input 3 5 2 7 2" xfId="12745"/>
    <cellStyle name="Input 3 5 2 7 2 2" xfId="31072"/>
    <cellStyle name="Input 3 5 2 7 2 3" xfId="27470"/>
    <cellStyle name="Input 3 5 2 7 2 4" xfId="51183"/>
    <cellStyle name="Input 3 5 2 7 3" xfId="25841"/>
    <cellStyle name="Input 3 5 2 7 4" xfId="28935"/>
    <cellStyle name="Input 3 5 2 7 5" xfId="45248"/>
    <cellStyle name="Input 3 5 2 8" xfId="7314"/>
    <cellStyle name="Input 3 5 2 8 2" xfId="26766"/>
    <cellStyle name="Input 3 5 2 8 2 2" xfId="51700"/>
    <cellStyle name="Input 3 5 2 8 3" xfId="27612"/>
    <cellStyle name="Input 3 5 2 8 4" xfId="46172"/>
    <cellStyle name="Input 3 5 2 9" xfId="13920"/>
    <cellStyle name="Input 3 5 2 9 2" xfId="32247"/>
    <cellStyle name="Input 3 5 2 9 2 2" xfId="51950"/>
    <cellStyle name="Input 3 5 2 9 3" xfId="27628"/>
    <cellStyle name="Input 3 5 2 9 4" xfId="46651"/>
    <cellStyle name="Input 3 5 20" xfId="42820"/>
    <cellStyle name="Input 3 5 3" xfId="1386"/>
    <cellStyle name="Input 3 5 3 10" xfId="14004"/>
    <cellStyle name="Input 3 5 3 10 2" xfId="32331"/>
    <cellStyle name="Input 3 5 3 10 2 2" xfId="51998"/>
    <cellStyle name="Input 3 5 3 10 3" xfId="38079"/>
    <cellStyle name="Input 3 5 3 10 4" xfId="46735"/>
    <cellStyle name="Input 3 5 3 11" xfId="13792"/>
    <cellStyle name="Input 3 5 3 11 2" xfId="32119"/>
    <cellStyle name="Input 3 5 3 11 2 2" xfId="51844"/>
    <cellStyle name="Input 3 5 3 11 3" xfId="36863"/>
    <cellStyle name="Input 3 5 3 11 4" xfId="46443"/>
    <cellStyle name="Input 3 5 3 12" xfId="3982"/>
    <cellStyle name="Input 3 5 3 12 2" xfId="49979"/>
    <cellStyle name="Input 3 5 3 13" xfId="23533"/>
    <cellStyle name="Input 3 5 3 14" xfId="28608"/>
    <cellStyle name="Input 3 5 3 15" xfId="39286"/>
    <cellStyle name="Input 3 5 3 16" xfId="41798"/>
    <cellStyle name="Input 3 5 3 17" xfId="43004"/>
    <cellStyle name="Input 3 5 3 2" xfId="2309"/>
    <cellStyle name="Input 3 5 3 2 10" xfId="36502"/>
    <cellStyle name="Input 3 5 3 2 11" xfId="36554"/>
    <cellStyle name="Input 3 5 3 2 12" xfId="35917"/>
    <cellStyle name="Input 3 5 3 2 13" xfId="43628"/>
    <cellStyle name="Input 3 5 3 2 2" xfId="5230"/>
    <cellStyle name="Input 3 5 3 2 2 2" xfId="11683"/>
    <cellStyle name="Input 3 5 3 2 2 2 2" xfId="30010"/>
    <cellStyle name="Input 3 5 3 2 2 2 3" xfId="35081"/>
    <cellStyle name="Input 3 5 3 2 2 2 4" xfId="50562"/>
    <cellStyle name="Input 3 5 3 2 2 3" xfId="24682"/>
    <cellStyle name="Input 3 5 3 2 2 4" xfId="27449"/>
    <cellStyle name="Input 3 5 3 2 2 5" xfId="44089"/>
    <cellStyle name="Input 3 5 3 2 3" xfId="6860"/>
    <cellStyle name="Input 3 5 3 2 3 2" xfId="13147"/>
    <cellStyle name="Input 3 5 3 2 3 2 2" xfId="31474"/>
    <cellStyle name="Input 3 5 3 2 3 2 3" xfId="29641"/>
    <cellStyle name="Input 3 5 3 2 3 2 4" xfId="51454"/>
    <cellStyle name="Input 3 5 3 2 3 3" xfId="26312"/>
    <cellStyle name="Input 3 5 3 2 3 4" xfId="38735"/>
    <cellStyle name="Input 3 5 3 2 3 5" xfId="45718"/>
    <cellStyle name="Input 3 5 3 2 4" xfId="8786"/>
    <cellStyle name="Input 3 5 3 2 4 2" xfId="27832"/>
    <cellStyle name="Input 3 5 3 2 4 2 2" xfId="52354"/>
    <cellStyle name="Input 3 5 3 2 4 3" xfId="35025"/>
    <cellStyle name="Input 3 5 3 2 4 4" xfId="47383"/>
    <cellStyle name="Input 3 5 3 2 5" xfId="14810"/>
    <cellStyle name="Input 3 5 3 2 5 2" xfId="33137"/>
    <cellStyle name="Input 3 5 3 2 5 2 2" xfId="52765"/>
    <cellStyle name="Input 3 5 3 2 5 3" xfId="39965"/>
    <cellStyle name="Input 3 5 3 2 5 4" xfId="48138"/>
    <cellStyle name="Input 3 5 3 2 6" xfId="15504"/>
    <cellStyle name="Input 3 5 3 2 6 2" xfId="33831"/>
    <cellStyle name="Input 3 5 3 2 6 2 2" xfId="53145"/>
    <cellStyle name="Input 3 5 3 2 6 3" xfId="40659"/>
    <cellStyle name="Input 3 5 3 2 6 4" xfId="48832"/>
    <cellStyle name="Input 3 5 3 2 7" xfId="16122"/>
    <cellStyle name="Input 3 5 3 2 7 2" xfId="34449"/>
    <cellStyle name="Input 3 5 3 2 7 2 2" xfId="53478"/>
    <cellStyle name="Input 3 5 3 2 7 3" xfId="41277"/>
    <cellStyle name="Input 3 5 3 2 7 4" xfId="49450"/>
    <cellStyle name="Input 3 5 3 2 8" xfId="4769"/>
    <cellStyle name="Input 3 5 3 2 8 2" xfId="50316"/>
    <cellStyle name="Input 3 5 3 2 9" xfId="24221"/>
    <cellStyle name="Input 3 5 3 3" xfId="2242"/>
    <cellStyle name="Input 3 5 3 3 10" xfId="36031"/>
    <cellStyle name="Input 3 5 3 3 11" xfId="42139"/>
    <cellStyle name="Input 3 5 3 3 12" xfId="42042"/>
    <cellStyle name="Input 3 5 3 3 13" xfId="43561"/>
    <cellStyle name="Input 3 5 3 3 2" xfId="5981"/>
    <cellStyle name="Input 3 5 3 3 2 2" xfId="12375"/>
    <cellStyle name="Input 3 5 3 3 2 2 2" xfId="30702"/>
    <cellStyle name="Input 3 5 3 3 2 2 3" xfId="36257"/>
    <cellStyle name="Input 3 5 3 3 2 2 4" xfId="50975"/>
    <cellStyle name="Input 3 5 3 3 2 3" xfId="25433"/>
    <cellStyle name="Input 3 5 3 3 2 4" xfId="36263"/>
    <cellStyle name="Input 3 5 3 3 2 5" xfId="44840"/>
    <cellStyle name="Input 3 5 3 3 3" xfId="6793"/>
    <cellStyle name="Input 3 5 3 3 3 2" xfId="13080"/>
    <cellStyle name="Input 3 5 3 3 3 2 2" xfId="31407"/>
    <cellStyle name="Input 3 5 3 3 3 2 3" xfId="36232"/>
    <cellStyle name="Input 3 5 3 3 3 2 4" xfId="51416"/>
    <cellStyle name="Input 3 5 3 3 3 3" xfId="26245"/>
    <cellStyle name="Input 3 5 3 3 3 4" xfId="39403"/>
    <cellStyle name="Input 3 5 3 3 3 5" xfId="45651"/>
    <cellStyle name="Input 3 5 3 3 4" xfId="8719"/>
    <cellStyle name="Input 3 5 3 3 4 2" xfId="27765"/>
    <cellStyle name="Input 3 5 3 3 4 2 2" xfId="52316"/>
    <cellStyle name="Input 3 5 3 3 4 3" xfId="35837"/>
    <cellStyle name="Input 3 5 3 3 4 4" xfId="47316"/>
    <cellStyle name="Input 3 5 3 3 5" xfId="14743"/>
    <cellStyle name="Input 3 5 3 3 5 2" xfId="33070"/>
    <cellStyle name="Input 3 5 3 3 5 2 2" xfId="52727"/>
    <cellStyle name="Input 3 5 3 3 5 3" xfId="39898"/>
    <cellStyle name="Input 3 5 3 3 5 4" xfId="48071"/>
    <cellStyle name="Input 3 5 3 3 6" xfId="15437"/>
    <cellStyle name="Input 3 5 3 3 6 2" xfId="33764"/>
    <cellStyle name="Input 3 5 3 3 6 2 2" xfId="53107"/>
    <cellStyle name="Input 3 5 3 3 6 3" xfId="40592"/>
    <cellStyle name="Input 3 5 3 3 6 4" xfId="48765"/>
    <cellStyle name="Input 3 5 3 3 7" xfId="16055"/>
    <cellStyle name="Input 3 5 3 3 7 2" xfId="34382"/>
    <cellStyle name="Input 3 5 3 3 7 2 2" xfId="53440"/>
    <cellStyle name="Input 3 5 3 3 7 3" xfId="41210"/>
    <cellStyle name="Input 3 5 3 3 7 4" xfId="49383"/>
    <cellStyle name="Input 3 5 3 3 8" xfId="4702"/>
    <cellStyle name="Input 3 5 3 3 8 2" xfId="50278"/>
    <cellStyle name="Input 3 5 3 3 9" xfId="24154"/>
    <cellStyle name="Input 3 5 3 4" xfId="5292"/>
    <cellStyle name="Input 3 5 3 4 2" xfId="11741"/>
    <cellStyle name="Input 3 5 3 4 2 2" xfId="30068"/>
    <cellStyle name="Input 3 5 3 4 2 3" xfId="39178"/>
    <cellStyle name="Input 3 5 3 4 2 4" xfId="50598"/>
    <cellStyle name="Input 3 5 3 4 3" xfId="24744"/>
    <cellStyle name="Input 3 5 3 4 4" xfId="37920"/>
    <cellStyle name="Input 3 5 3 4 5" xfId="44151"/>
    <cellStyle name="Input 3 5 3 5" xfId="6352"/>
    <cellStyle name="Input 3 5 3 5 2" xfId="12712"/>
    <cellStyle name="Input 3 5 3 5 2 2" xfId="31039"/>
    <cellStyle name="Input 3 5 3 5 2 3" xfId="39339"/>
    <cellStyle name="Input 3 5 3 5 2 4" xfId="51161"/>
    <cellStyle name="Input 3 5 3 5 3" xfId="25804"/>
    <cellStyle name="Input 3 5 3 5 4" xfId="23842"/>
    <cellStyle name="Input 3 5 3 5 5" xfId="45211"/>
    <cellStyle name="Input 3 5 3 6" xfId="5374"/>
    <cellStyle name="Input 3 5 3 6 2" xfId="11815"/>
    <cellStyle name="Input 3 5 3 6 2 2" xfId="30142"/>
    <cellStyle name="Input 3 5 3 6 2 3" xfId="23712"/>
    <cellStyle name="Input 3 5 3 6 2 4" xfId="50647"/>
    <cellStyle name="Input 3 5 3 6 3" xfId="24826"/>
    <cellStyle name="Input 3 5 3 6 4" xfId="36123"/>
    <cellStyle name="Input 3 5 3 6 5" xfId="44233"/>
    <cellStyle name="Input 3 5 3 7" xfId="6745"/>
    <cellStyle name="Input 3 5 3 7 2" xfId="26197"/>
    <cellStyle name="Input 3 5 3 7 2 2" xfId="51391"/>
    <cellStyle name="Input 3 5 3 7 3" xfId="37882"/>
    <cellStyle name="Input 3 5 3 7 4" xfId="45603"/>
    <cellStyle name="Input 3 5 3 8" xfId="14035"/>
    <cellStyle name="Input 3 5 3 8 2" xfId="32362"/>
    <cellStyle name="Input 3 5 3 8 2 2" xfId="52015"/>
    <cellStyle name="Input 3 5 3 8 3" xfId="35241"/>
    <cellStyle name="Input 3 5 3 8 4" xfId="46766"/>
    <cellStyle name="Input 3 5 3 9" xfId="13889"/>
    <cellStyle name="Input 3 5 3 9 2" xfId="32216"/>
    <cellStyle name="Input 3 5 3 9 2 2" xfId="51931"/>
    <cellStyle name="Input 3 5 3 9 3" xfId="35400"/>
    <cellStyle name="Input 3 5 3 9 4" xfId="46614"/>
    <cellStyle name="Input 3 5 4" xfId="1891"/>
    <cellStyle name="Input 3 5 4 10" xfId="15265"/>
    <cellStyle name="Input 3 5 4 10 2" xfId="33592"/>
    <cellStyle name="Input 3 5 4 10 2 2" xfId="53010"/>
    <cellStyle name="Input 3 5 4 10 3" xfId="40420"/>
    <cellStyle name="Input 3 5 4 10 4" xfId="48593"/>
    <cellStyle name="Input 3 5 4 11" xfId="15940"/>
    <cellStyle name="Input 3 5 4 11 2" xfId="34267"/>
    <cellStyle name="Input 3 5 4 11 2 2" xfId="53377"/>
    <cellStyle name="Input 3 5 4 11 3" xfId="41095"/>
    <cellStyle name="Input 3 5 4 11 4" xfId="49268"/>
    <cellStyle name="Input 3 5 4 12" xfId="4393"/>
    <cellStyle name="Input 3 5 4 12 2" xfId="49915"/>
    <cellStyle name="Input 3 5 4 13" xfId="23894"/>
    <cellStyle name="Input 3 5 4 14" xfId="23860"/>
    <cellStyle name="Input 3 5 4 15" xfId="2907"/>
    <cellStyle name="Input 3 5 4 16" xfId="37359"/>
    <cellStyle name="Input 3 5 4 17" xfId="42887"/>
    <cellStyle name="Input 3 5 4 2" xfId="2390"/>
    <cellStyle name="Input 3 5 4 2 10" xfId="29219"/>
    <cellStyle name="Input 3 5 4 2 11" xfId="42730"/>
    <cellStyle name="Input 3 5 4 2 12" xfId="42590"/>
    <cellStyle name="Input 3 5 4 2 13" xfId="43709"/>
    <cellStyle name="Input 3 5 4 2 2" xfId="6028"/>
    <cellStyle name="Input 3 5 4 2 2 2" xfId="12415"/>
    <cellStyle name="Input 3 5 4 2 2 2 2" xfId="30742"/>
    <cellStyle name="Input 3 5 4 2 2 2 3" xfId="38708"/>
    <cellStyle name="Input 3 5 4 2 2 2 4" xfId="51000"/>
    <cellStyle name="Input 3 5 4 2 2 3" xfId="25480"/>
    <cellStyle name="Input 3 5 4 2 2 4" xfId="37929"/>
    <cellStyle name="Input 3 5 4 2 2 5" xfId="44887"/>
    <cellStyle name="Input 3 5 4 2 3" xfId="6941"/>
    <cellStyle name="Input 3 5 4 2 3 2" xfId="13228"/>
    <cellStyle name="Input 3 5 4 2 3 2 2" xfId="31555"/>
    <cellStyle name="Input 3 5 4 2 3 2 3" xfId="35714"/>
    <cellStyle name="Input 3 5 4 2 3 2 4" xfId="51498"/>
    <cellStyle name="Input 3 5 4 2 3 3" xfId="26393"/>
    <cellStyle name="Input 3 5 4 2 3 4" xfId="36661"/>
    <cellStyle name="Input 3 5 4 2 3 5" xfId="45799"/>
    <cellStyle name="Input 3 5 4 2 4" xfId="8867"/>
    <cellStyle name="Input 3 5 4 2 4 2" xfId="27913"/>
    <cellStyle name="Input 3 5 4 2 4 2 2" xfId="52398"/>
    <cellStyle name="Input 3 5 4 2 4 3" xfId="36154"/>
    <cellStyle name="Input 3 5 4 2 4 4" xfId="47464"/>
    <cellStyle name="Input 3 5 4 2 5" xfId="14891"/>
    <cellStyle name="Input 3 5 4 2 5 2" xfId="33218"/>
    <cellStyle name="Input 3 5 4 2 5 2 2" xfId="52809"/>
    <cellStyle name="Input 3 5 4 2 5 3" xfId="40046"/>
    <cellStyle name="Input 3 5 4 2 5 4" xfId="48219"/>
    <cellStyle name="Input 3 5 4 2 6" xfId="15585"/>
    <cellStyle name="Input 3 5 4 2 6 2" xfId="33912"/>
    <cellStyle name="Input 3 5 4 2 6 2 2" xfId="53189"/>
    <cellStyle name="Input 3 5 4 2 6 3" xfId="40740"/>
    <cellStyle name="Input 3 5 4 2 6 4" xfId="48913"/>
    <cellStyle name="Input 3 5 4 2 7" xfId="16203"/>
    <cellStyle name="Input 3 5 4 2 7 2" xfId="34530"/>
    <cellStyle name="Input 3 5 4 2 7 2 2" xfId="53522"/>
    <cellStyle name="Input 3 5 4 2 7 3" xfId="41358"/>
    <cellStyle name="Input 3 5 4 2 7 4" xfId="49531"/>
    <cellStyle name="Input 3 5 4 2 8" xfId="4850"/>
    <cellStyle name="Input 3 5 4 2 8 2" xfId="50360"/>
    <cellStyle name="Input 3 5 4 2 9" xfId="24302"/>
    <cellStyle name="Input 3 5 4 3" xfId="2664"/>
    <cellStyle name="Input 3 5 4 3 10" xfId="36109"/>
    <cellStyle name="Input 3 5 4 3 11" xfId="42251"/>
    <cellStyle name="Input 3 5 4 3 12" xfId="41714"/>
    <cellStyle name="Input 3 5 4 3 13" xfId="43983"/>
    <cellStyle name="Input 3 5 4 3 2" xfId="6117"/>
    <cellStyle name="Input 3 5 4 3 2 2" xfId="12495"/>
    <cellStyle name="Input 3 5 4 3 2 2 2" xfId="30822"/>
    <cellStyle name="Input 3 5 4 3 2 2 3" xfId="28503"/>
    <cellStyle name="Input 3 5 4 3 2 2 4" xfId="51044"/>
    <cellStyle name="Input 3 5 4 3 2 3" xfId="25569"/>
    <cellStyle name="Input 3 5 4 3 2 4" xfId="27362"/>
    <cellStyle name="Input 3 5 4 3 2 5" xfId="44976"/>
    <cellStyle name="Input 3 5 4 3 3" xfId="7215"/>
    <cellStyle name="Input 3 5 4 3 3 2" xfId="13502"/>
    <cellStyle name="Input 3 5 4 3 3 2 2" xfId="31829"/>
    <cellStyle name="Input 3 5 4 3 3 2 3" xfId="27519"/>
    <cellStyle name="Input 3 5 4 3 3 2 4" xfId="51641"/>
    <cellStyle name="Input 3 5 4 3 3 3" xfId="26667"/>
    <cellStyle name="Input 3 5 4 3 3 4" xfId="39368"/>
    <cellStyle name="Input 3 5 4 3 3 5" xfId="46073"/>
    <cellStyle name="Input 3 5 4 3 4" xfId="9141"/>
    <cellStyle name="Input 3 5 4 3 4 2" xfId="28187"/>
    <cellStyle name="Input 3 5 4 3 4 2 2" xfId="52541"/>
    <cellStyle name="Input 3 5 4 3 4 3" xfId="38506"/>
    <cellStyle name="Input 3 5 4 3 4 4" xfId="47738"/>
    <cellStyle name="Input 3 5 4 3 5" xfId="15165"/>
    <cellStyle name="Input 3 5 4 3 5 2" xfId="33492"/>
    <cellStyle name="Input 3 5 4 3 5 2 2" xfId="52952"/>
    <cellStyle name="Input 3 5 4 3 5 3" xfId="40320"/>
    <cellStyle name="Input 3 5 4 3 5 4" xfId="48493"/>
    <cellStyle name="Input 3 5 4 3 6" xfId="15859"/>
    <cellStyle name="Input 3 5 4 3 6 2" xfId="34186"/>
    <cellStyle name="Input 3 5 4 3 6 2 2" xfId="53332"/>
    <cellStyle name="Input 3 5 4 3 6 3" xfId="41014"/>
    <cellStyle name="Input 3 5 4 3 6 4" xfId="49187"/>
    <cellStyle name="Input 3 5 4 3 7" xfId="16477"/>
    <cellStyle name="Input 3 5 4 3 7 2" xfId="34804"/>
    <cellStyle name="Input 3 5 4 3 7 2 2" xfId="53665"/>
    <cellStyle name="Input 3 5 4 3 7 3" xfId="41632"/>
    <cellStyle name="Input 3 5 4 3 7 4" xfId="49805"/>
    <cellStyle name="Input 3 5 4 3 8" xfId="5124"/>
    <cellStyle name="Input 3 5 4 3 8 2" xfId="50503"/>
    <cellStyle name="Input 3 5 4 3 9" xfId="24576"/>
    <cellStyle name="Input 3 5 4 4" xfId="6141"/>
    <cellStyle name="Input 3 5 4 4 2" xfId="12517"/>
    <cellStyle name="Input 3 5 4 4 2 2" xfId="30844"/>
    <cellStyle name="Input 3 5 4 4 2 3" xfId="35208"/>
    <cellStyle name="Input 3 5 4 4 2 4" xfId="51062"/>
    <cellStyle name="Input 3 5 4 4 3" xfId="25593"/>
    <cellStyle name="Input 3 5 4 4 4" xfId="38760"/>
    <cellStyle name="Input 3 5 4 4 5" xfId="45000"/>
    <cellStyle name="Input 3 5 4 5" xfId="6594"/>
    <cellStyle name="Input 3 5 4 5 2" xfId="12917"/>
    <cellStyle name="Input 3 5 4 5 2 2" xfId="31244"/>
    <cellStyle name="Input 3 5 4 5 2 3" xfId="28420"/>
    <cellStyle name="Input 3 5 4 5 2 4" xfId="51306"/>
    <cellStyle name="Input 3 5 4 5 3" xfId="26046"/>
    <cellStyle name="Input 3 5 4 5 4" xfId="4582"/>
    <cellStyle name="Input 3 5 4 5 5" xfId="45452"/>
    <cellStyle name="Input 3 5 4 6" xfId="3210"/>
    <cellStyle name="Input 3 5 4 6 2" xfId="10259"/>
    <cellStyle name="Input 3 5 4 6 2 2" xfId="28978"/>
    <cellStyle name="Input 3 5 4 6 2 3" xfId="36223"/>
    <cellStyle name="Input 3 5 4 6 2 4" xfId="50043"/>
    <cellStyle name="Input 3 5 4 6 3" xfId="4040"/>
    <cellStyle name="Input 3 5 4 6 4" xfId="39348"/>
    <cellStyle name="Input 3 5 4 6 5" xfId="43117"/>
    <cellStyle name="Input 3 5 4 7" xfId="7303"/>
    <cellStyle name="Input 3 5 4 7 2" xfId="26755"/>
    <cellStyle name="Input 3 5 4 7 2 2" xfId="51691"/>
    <cellStyle name="Input 3 5 4 7 3" xfId="35140"/>
    <cellStyle name="Input 3 5 4 7 4" xfId="46161"/>
    <cellStyle name="Input 3 5 4 8" xfId="14344"/>
    <cellStyle name="Input 3 5 4 8 2" xfId="32671"/>
    <cellStyle name="Input 3 5 4 8 2 2" xfId="52190"/>
    <cellStyle name="Input 3 5 4 8 3" xfId="39499"/>
    <cellStyle name="Input 3 5 4 8 4" xfId="47079"/>
    <cellStyle name="Input 3 5 4 9" xfId="14532"/>
    <cellStyle name="Input 3 5 4 9 2" xfId="32859"/>
    <cellStyle name="Input 3 5 4 9 2 2" xfId="52611"/>
    <cellStyle name="Input 3 5 4 9 3" xfId="39687"/>
    <cellStyle name="Input 3 5 4 9 4" xfId="47860"/>
    <cellStyle name="Input 3 5 5" xfId="2545"/>
    <cellStyle name="Input 3 5 5 10" xfId="23636"/>
    <cellStyle name="Input 3 5 5 11" xfId="41917"/>
    <cellStyle name="Input 3 5 5 12" xfId="26865"/>
    <cellStyle name="Input 3 5 5 13" xfId="43864"/>
    <cellStyle name="Input 3 5 5 2" xfId="5948"/>
    <cellStyle name="Input 3 5 5 2 2" xfId="12345"/>
    <cellStyle name="Input 3 5 5 2 2 2" xfId="30672"/>
    <cellStyle name="Input 3 5 5 2 2 3" xfId="28822"/>
    <cellStyle name="Input 3 5 5 2 2 4" xfId="50959"/>
    <cellStyle name="Input 3 5 5 2 3" xfId="25400"/>
    <cellStyle name="Input 3 5 5 2 4" xfId="36649"/>
    <cellStyle name="Input 3 5 5 2 5" xfId="44807"/>
    <cellStyle name="Input 3 5 5 3" xfId="7096"/>
    <cellStyle name="Input 3 5 5 3 2" xfId="13383"/>
    <cellStyle name="Input 3 5 5 3 2 2" xfId="31710"/>
    <cellStyle name="Input 3 5 5 3 2 3" xfId="23833"/>
    <cellStyle name="Input 3 5 5 3 2 4" xfId="51582"/>
    <cellStyle name="Input 3 5 5 3 3" xfId="26548"/>
    <cellStyle name="Input 3 5 5 3 4" xfId="37263"/>
    <cellStyle name="Input 3 5 5 3 5" xfId="45954"/>
    <cellStyle name="Input 3 5 5 4" xfId="9022"/>
    <cellStyle name="Input 3 5 5 4 2" xfId="28068"/>
    <cellStyle name="Input 3 5 5 4 2 2" xfId="52482"/>
    <cellStyle name="Input 3 5 5 4 3" xfId="26900"/>
    <cellStyle name="Input 3 5 5 4 4" xfId="47619"/>
    <cellStyle name="Input 3 5 5 5" xfId="15046"/>
    <cellStyle name="Input 3 5 5 5 2" xfId="33373"/>
    <cellStyle name="Input 3 5 5 5 2 2" xfId="52893"/>
    <cellStyle name="Input 3 5 5 5 3" xfId="40201"/>
    <cellStyle name="Input 3 5 5 5 4" xfId="48374"/>
    <cellStyle name="Input 3 5 5 6" xfId="15740"/>
    <cellStyle name="Input 3 5 5 6 2" xfId="34067"/>
    <cellStyle name="Input 3 5 5 6 2 2" xfId="53273"/>
    <cellStyle name="Input 3 5 5 6 3" xfId="40895"/>
    <cellStyle name="Input 3 5 5 6 4" xfId="49068"/>
    <cellStyle name="Input 3 5 5 7" xfId="16358"/>
    <cellStyle name="Input 3 5 5 7 2" xfId="34685"/>
    <cellStyle name="Input 3 5 5 7 2 2" xfId="53606"/>
    <cellStyle name="Input 3 5 5 7 3" xfId="41513"/>
    <cellStyle name="Input 3 5 5 7 4" xfId="49686"/>
    <cellStyle name="Input 3 5 5 8" xfId="5005"/>
    <cellStyle name="Input 3 5 5 8 2" xfId="50444"/>
    <cellStyle name="Input 3 5 5 9" xfId="24457"/>
    <cellStyle name="Input 3 5 6" xfId="998"/>
    <cellStyle name="Input 3 5 6 10" xfId="36809"/>
    <cellStyle name="Input 3 5 6 11" xfId="42398"/>
    <cellStyle name="Input 3 5 6 12" xfId="35763"/>
    <cellStyle name="Input 3 5 6 13" xfId="43379"/>
    <cellStyle name="Input 3 5 6 2" xfId="5562"/>
    <cellStyle name="Input 3 5 6 2 2" xfId="11992"/>
    <cellStyle name="Input 3 5 6 2 2 2" xfId="30319"/>
    <cellStyle name="Input 3 5 6 2 2 3" xfId="27311"/>
    <cellStyle name="Input 3 5 6 2 2 4" xfId="50757"/>
    <cellStyle name="Input 3 5 6 2 3" xfId="25014"/>
    <cellStyle name="Input 3 5 6 2 4" xfId="38588"/>
    <cellStyle name="Input 3 5 6 2 5" xfId="44421"/>
    <cellStyle name="Input 3 5 6 3" xfId="3202"/>
    <cellStyle name="Input 3 5 6 3 2" xfId="10251"/>
    <cellStyle name="Input 3 5 6 3 2 2" xfId="28973"/>
    <cellStyle name="Input 3 5 6 3 2 3" xfId="28516"/>
    <cellStyle name="Input 3 5 6 3 2 4" xfId="50040"/>
    <cellStyle name="Input 3 5 6 3 3" xfId="4214"/>
    <cellStyle name="Input 3 5 6 3 4" xfId="36811"/>
    <cellStyle name="Input 3 5 6 3 5" xfId="43114"/>
    <cellStyle name="Input 3 5 6 4" xfId="7626"/>
    <cellStyle name="Input 3 5 6 4 2" xfId="27009"/>
    <cellStyle name="Input 3 5 6 4 2 2" xfId="51881"/>
    <cellStyle name="Input 3 5 6 4 3" xfId="37826"/>
    <cellStyle name="Input 3 5 6 4 4" xfId="46506"/>
    <cellStyle name="Input 3 5 6 5" xfId="10157"/>
    <cellStyle name="Input 3 5 6 5 2" xfId="28903"/>
    <cellStyle name="Input 3 5 6 5 2 2" xfId="50019"/>
    <cellStyle name="Input 3 5 6 5 3" xfId="38179"/>
    <cellStyle name="Input 3 5 6 5 4" xfId="43078"/>
    <cellStyle name="Input 3 5 6 6" xfId="13761"/>
    <cellStyle name="Input 3 5 6 6 2" xfId="32088"/>
    <cellStyle name="Input 3 5 6 6 2 2" xfId="51817"/>
    <cellStyle name="Input 3 5 6 6 3" xfId="29387"/>
    <cellStyle name="Input 3 5 6 6 4" xfId="46401"/>
    <cellStyle name="Input 3 5 6 7" xfId="13861"/>
    <cellStyle name="Input 3 5 6 7 2" xfId="32188"/>
    <cellStyle name="Input 3 5 6 7 2 2" xfId="51917"/>
    <cellStyle name="Input 3 5 6 7 3" xfId="35570"/>
    <cellStyle name="Input 3 5 6 7 4" xfId="46581"/>
    <cellStyle name="Input 3 5 6 8" xfId="3663"/>
    <cellStyle name="Input 3 5 6 8 2" xfId="50184"/>
    <cellStyle name="Input 3 5 6 9" xfId="4574"/>
    <cellStyle name="Input 3 5 7" xfId="3287"/>
    <cellStyle name="Input 3 5 7 2" xfId="10328"/>
    <cellStyle name="Input 3 5 7 2 2" xfId="29046"/>
    <cellStyle name="Input 3 5 7 2 3" xfId="23679"/>
    <cellStyle name="Input 3 5 7 2 4" xfId="50079"/>
    <cellStyle name="Input 3 5 7 3" xfId="4530"/>
    <cellStyle name="Input 3 5 7 4" xfId="2860"/>
    <cellStyle name="Input 3 5 7 5" xfId="43188"/>
    <cellStyle name="Input 3 5 8" xfId="5926"/>
    <cellStyle name="Input 3 5 8 2" xfId="12324"/>
    <cellStyle name="Input 3 5 8 2 2" xfId="30651"/>
    <cellStyle name="Input 3 5 8 2 3" xfId="27095"/>
    <cellStyle name="Input 3 5 8 2 4" xfId="50944"/>
    <cellStyle name="Input 3 5 8 3" xfId="25378"/>
    <cellStyle name="Input 3 5 8 4" xfId="36650"/>
    <cellStyle name="Input 3 5 8 5" xfId="44785"/>
    <cellStyle name="Input 3 5 9" xfId="6726"/>
    <cellStyle name="Input 3 5 9 2" xfId="13021"/>
    <cellStyle name="Input 3 5 9 2 2" xfId="31348"/>
    <cellStyle name="Input 3 5 9 2 3" xfId="23738"/>
    <cellStyle name="Input 3 5 9 2 4" xfId="51380"/>
    <cellStyle name="Input 3 5 9 3" xfId="26178"/>
    <cellStyle name="Input 3 5 9 4" xfId="38270"/>
    <cellStyle name="Input 3 5 9 5" xfId="45584"/>
    <cellStyle name="Input 3 6" xfId="599"/>
    <cellStyle name="Input 3 6 10" xfId="6719"/>
    <cellStyle name="Input 3 6 10 2" xfId="26171"/>
    <cellStyle name="Input 3 6 10 2 2" xfId="51376"/>
    <cellStyle name="Input 3 6 10 3" xfId="23715"/>
    <cellStyle name="Input 3 6 10 4" xfId="45577"/>
    <cellStyle name="Input 3 6 11" xfId="13738"/>
    <cellStyle name="Input 3 6 11 2" xfId="32065"/>
    <cellStyle name="Input 3 6 11 2 2" xfId="51804"/>
    <cellStyle name="Input 3 6 11 3" xfId="29954"/>
    <cellStyle name="Input 3 6 11 4" xfId="46378"/>
    <cellStyle name="Input 3 6 12" xfId="14150"/>
    <cellStyle name="Input 3 6 12 2" xfId="32477"/>
    <cellStyle name="Input 3 6 12 2 2" xfId="52081"/>
    <cellStyle name="Input 3 6 12 3" xfId="23675"/>
    <cellStyle name="Input 3 6 12 4" xfId="46881"/>
    <cellStyle name="Input 3 6 13" xfId="14472"/>
    <cellStyle name="Input 3 6 13 2" xfId="32799"/>
    <cellStyle name="Input 3 6 13 2 2" xfId="52289"/>
    <cellStyle name="Input 3 6 13 3" xfId="39627"/>
    <cellStyle name="Input 3 6 13 4" xfId="47263"/>
    <cellStyle name="Input 3 6 14" xfId="14691"/>
    <cellStyle name="Input 3 6 14 2" xfId="33018"/>
    <cellStyle name="Input 3 6 14 2 2" xfId="52700"/>
    <cellStyle name="Input 3 6 14 3" xfId="39846"/>
    <cellStyle name="Input 3 6 14 4" xfId="48019"/>
    <cellStyle name="Input 3 6 15" xfId="3059"/>
    <cellStyle name="Input 3 6 15 2" xfId="49878"/>
    <cellStyle name="Input 3 6 16" xfId="3942"/>
    <cellStyle name="Input 3 6 17" xfId="28916"/>
    <cellStyle name="Input 3 6 18" xfId="42364"/>
    <cellStyle name="Input 3 6 19" xfId="41733"/>
    <cellStyle name="Input 3 6 2" xfId="1228"/>
    <cellStyle name="Input 3 6 2 10" xfId="14430"/>
    <cellStyle name="Input 3 6 2 10 2" xfId="32757"/>
    <cellStyle name="Input 3 6 2 10 2 2" xfId="52267"/>
    <cellStyle name="Input 3 6 2 10 3" xfId="39585"/>
    <cellStyle name="Input 3 6 2 10 4" xfId="47221"/>
    <cellStyle name="Input 3 6 2 11" xfId="14660"/>
    <cellStyle name="Input 3 6 2 11 2" xfId="32987"/>
    <cellStyle name="Input 3 6 2 11 2 2" xfId="52684"/>
    <cellStyle name="Input 3 6 2 11 3" xfId="39815"/>
    <cellStyle name="Input 3 6 2 11 4" xfId="47988"/>
    <cellStyle name="Input 3 6 2 12" xfId="15373"/>
    <cellStyle name="Input 3 6 2 12 2" xfId="33700"/>
    <cellStyle name="Input 3 6 2 12 2 2" xfId="53074"/>
    <cellStyle name="Input 3 6 2 12 3" xfId="40528"/>
    <cellStyle name="Input 3 6 2 12 4" xfId="48701"/>
    <cellStyle name="Input 3 6 2 13" xfId="3155"/>
    <cellStyle name="Input 3 6 2 13 2" xfId="49943"/>
    <cellStyle name="Input 3 6 2 14" xfId="2807"/>
    <cellStyle name="Input 3 6 2 15" xfId="24042"/>
    <cellStyle name="Input 3 6 2 16" xfId="41814"/>
    <cellStyle name="Input 3 6 2 17" xfId="42277"/>
    <cellStyle name="Input 3 6 2 18" xfId="42938"/>
    <cellStyle name="Input 3 6 2 2" xfId="1996"/>
    <cellStyle name="Input 3 6 2 2 10" xfId="4483"/>
    <cellStyle name="Input 3 6 2 2 10 2" xfId="50243"/>
    <cellStyle name="Input 3 6 2 2 11" xfId="23978"/>
    <cellStyle name="Input 3 6 2 2 12" xfId="23708"/>
    <cellStyle name="Input 3 6 2 2 13" xfId="36125"/>
    <cellStyle name="Input 3 6 2 2 14" xfId="42054"/>
    <cellStyle name="Input 3 6 2 2 15" xfId="43497"/>
    <cellStyle name="Input 3 6 2 2 2" xfId="2313"/>
    <cellStyle name="Input 3 6 2 2 2 10" xfId="39426"/>
    <cellStyle name="Input 3 6 2 2 2 11" xfId="42401"/>
    <cellStyle name="Input 3 6 2 2 2 12" xfId="42712"/>
    <cellStyle name="Input 3 6 2 2 2 13" xfId="43632"/>
    <cellStyle name="Input 3 6 2 2 2 2" xfId="3554"/>
    <cellStyle name="Input 3 6 2 2 2 2 2" xfId="10588"/>
    <cellStyle name="Input 3 6 2 2 2 2 2 2" xfId="29250"/>
    <cellStyle name="Input 3 6 2 2 2 2 2 3" xfId="38540"/>
    <cellStyle name="Input 3 6 2 2 2 2 2 4" xfId="50145"/>
    <cellStyle name="Input 3 6 2 2 2 2 3" xfId="3009"/>
    <cellStyle name="Input 3 6 2 2 2 2 4" xfId="35590"/>
    <cellStyle name="Input 3 6 2 2 2 2 5" xfId="43309"/>
    <cellStyle name="Input 3 6 2 2 2 3" xfId="6864"/>
    <cellStyle name="Input 3 6 2 2 2 3 2" xfId="13151"/>
    <cellStyle name="Input 3 6 2 2 2 3 2 2" xfId="31478"/>
    <cellStyle name="Input 3 6 2 2 2 3 2 3" xfId="37617"/>
    <cellStyle name="Input 3 6 2 2 2 3 2 4" xfId="51457"/>
    <cellStyle name="Input 3 6 2 2 2 3 3" xfId="26316"/>
    <cellStyle name="Input 3 6 2 2 2 3 4" xfId="28873"/>
    <cellStyle name="Input 3 6 2 2 2 3 5" xfId="45722"/>
    <cellStyle name="Input 3 6 2 2 2 4" xfId="8790"/>
    <cellStyle name="Input 3 6 2 2 2 4 2" xfId="27836"/>
    <cellStyle name="Input 3 6 2 2 2 4 2 2" xfId="52357"/>
    <cellStyle name="Input 3 6 2 2 2 4 3" xfId="37438"/>
    <cellStyle name="Input 3 6 2 2 2 4 4" xfId="47387"/>
    <cellStyle name="Input 3 6 2 2 2 5" xfId="14814"/>
    <cellStyle name="Input 3 6 2 2 2 5 2" xfId="33141"/>
    <cellStyle name="Input 3 6 2 2 2 5 2 2" xfId="52768"/>
    <cellStyle name="Input 3 6 2 2 2 5 3" xfId="39969"/>
    <cellStyle name="Input 3 6 2 2 2 5 4" xfId="48142"/>
    <cellStyle name="Input 3 6 2 2 2 6" xfId="15508"/>
    <cellStyle name="Input 3 6 2 2 2 6 2" xfId="33835"/>
    <cellStyle name="Input 3 6 2 2 2 6 2 2" xfId="53148"/>
    <cellStyle name="Input 3 6 2 2 2 6 3" xfId="40663"/>
    <cellStyle name="Input 3 6 2 2 2 6 4" xfId="48836"/>
    <cellStyle name="Input 3 6 2 2 2 7" xfId="16126"/>
    <cellStyle name="Input 3 6 2 2 2 7 2" xfId="34453"/>
    <cellStyle name="Input 3 6 2 2 2 7 2 2" xfId="53481"/>
    <cellStyle name="Input 3 6 2 2 2 7 3" xfId="41281"/>
    <cellStyle name="Input 3 6 2 2 2 7 4" xfId="49454"/>
    <cellStyle name="Input 3 6 2 2 2 8" xfId="4773"/>
    <cellStyle name="Input 3 6 2 2 2 8 2" xfId="50319"/>
    <cellStyle name="Input 3 6 2 2 2 9" xfId="24225"/>
    <cellStyle name="Input 3 6 2 2 3" xfId="2715"/>
    <cellStyle name="Input 3 6 2 2 3 10" xfId="37731"/>
    <cellStyle name="Input 3 6 2 2 3 11" xfId="42185"/>
    <cellStyle name="Input 3 6 2 2 3 12" xfId="41888"/>
    <cellStyle name="Input 3 6 2 2 3 13" xfId="44034"/>
    <cellStyle name="Input 3 6 2 2 3 2" xfId="6530"/>
    <cellStyle name="Input 3 6 2 2 3 2 2" xfId="12866"/>
    <cellStyle name="Input 3 6 2 2 3 2 2 2" xfId="31193"/>
    <cellStyle name="Input 3 6 2 2 3 2 2 3" xfId="23907"/>
    <cellStyle name="Input 3 6 2 2 3 2 2 4" xfId="51266"/>
    <cellStyle name="Input 3 6 2 2 3 2 3" xfId="25982"/>
    <cellStyle name="Input 3 6 2 2 3 2 4" xfId="23811"/>
    <cellStyle name="Input 3 6 2 2 3 2 5" xfId="45388"/>
    <cellStyle name="Input 3 6 2 2 3 3" xfId="7266"/>
    <cellStyle name="Input 3 6 2 2 3 3 2" xfId="13553"/>
    <cellStyle name="Input 3 6 2 2 3 3 2 2" xfId="31880"/>
    <cellStyle name="Input 3 6 2 2 3 3 2 3" xfId="37444"/>
    <cellStyle name="Input 3 6 2 2 3 3 2 4" xfId="51669"/>
    <cellStyle name="Input 3 6 2 2 3 3 3" xfId="26718"/>
    <cellStyle name="Input 3 6 2 2 3 3 4" xfId="37906"/>
    <cellStyle name="Input 3 6 2 2 3 3 5" xfId="46124"/>
    <cellStyle name="Input 3 6 2 2 3 4" xfId="9192"/>
    <cellStyle name="Input 3 6 2 2 3 4 2" xfId="28238"/>
    <cellStyle name="Input 3 6 2 2 3 4 2 2" xfId="52569"/>
    <cellStyle name="Input 3 6 2 2 3 4 3" xfId="28386"/>
    <cellStyle name="Input 3 6 2 2 3 4 4" xfId="47789"/>
    <cellStyle name="Input 3 6 2 2 3 5" xfId="15216"/>
    <cellStyle name="Input 3 6 2 2 3 5 2" xfId="33543"/>
    <cellStyle name="Input 3 6 2 2 3 5 2 2" xfId="52980"/>
    <cellStyle name="Input 3 6 2 2 3 5 3" xfId="40371"/>
    <cellStyle name="Input 3 6 2 2 3 5 4" xfId="48544"/>
    <cellStyle name="Input 3 6 2 2 3 6" xfId="15910"/>
    <cellStyle name="Input 3 6 2 2 3 6 2" xfId="34237"/>
    <cellStyle name="Input 3 6 2 2 3 6 2 2" xfId="53360"/>
    <cellStyle name="Input 3 6 2 2 3 6 3" xfId="41065"/>
    <cellStyle name="Input 3 6 2 2 3 6 4" xfId="49238"/>
    <cellStyle name="Input 3 6 2 2 3 7" xfId="16528"/>
    <cellStyle name="Input 3 6 2 2 3 7 2" xfId="34855"/>
    <cellStyle name="Input 3 6 2 2 3 7 2 2" xfId="53693"/>
    <cellStyle name="Input 3 6 2 2 3 7 3" xfId="41683"/>
    <cellStyle name="Input 3 6 2 2 3 7 4" xfId="49856"/>
    <cellStyle name="Input 3 6 2 2 3 8" xfId="5175"/>
    <cellStyle name="Input 3 6 2 2 3 8 2" xfId="50531"/>
    <cellStyle name="Input 3 6 2 2 3 9" xfId="24627"/>
    <cellStyle name="Input 3 6 2 2 4" xfId="6207"/>
    <cellStyle name="Input 3 6 2 2 4 2" xfId="12581"/>
    <cellStyle name="Input 3 6 2 2 4 2 2" xfId="30908"/>
    <cellStyle name="Input 3 6 2 2 4 2 3" xfId="27213"/>
    <cellStyle name="Input 3 6 2 2 4 2 4" xfId="51085"/>
    <cellStyle name="Input 3 6 2 2 4 3" xfId="25659"/>
    <cellStyle name="Input 3 6 2 2 4 4" xfId="29189"/>
    <cellStyle name="Input 3 6 2 2 4 5" xfId="45066"/>
    <cellStyle name="Input 3 6 2 2 5" xfId="6663"/>
    <cellStyle name="Input 3 6 2 2 5 2" xfId="12977"/>
    <cellStyle name="Input 3 6 2 2 5 2 2" xfId="31304"/>
    <cellStyle name="Input 3 6 2 2 5 2 3" xfId="28279"/>
    <cellStyle name="Input 3 6 2 2 5 2 4" xfId="51340"/>
    <cellStyle name="Input 3 6 2 2 5 3" xfId="26115"/>
    <cellStyle name="Input 3 6 2 2 5 4" xfId="37554"/>
    <cellStyle name="Input 3 6 2 2 5 5" xfId="45521"/>
    <cellStyle name="Input 3 6 2 2 6" xfId="8473"/>
    <cellStyle name="Input 3 6 2 2 6 2" xfId="27587"/>
    <cellStyle name="Input 3 6 2 2 6 2 2" xfId="52232"/>
    <cellStyle name="Input 3 6 2 2 6 3" xfId="29611"/>
    <cellStyle name="Input 3 6 2 2 6 4" xfId="47157"/>
    <cellStyle name="Input 3 6 2 2 7" xfId="14604"/>
    <cellStyle name="Input 3 6 2 2 7 2" xfId="32931"/>
    <cellStyle name="Input 3 6 2 2 7 2 2" xfId="52652"/>
    <cellStyle name="Input 3 6 2 2 7 3" xfId="39759"/>
    <cellStyle name="Input 3 6 2 2 7 4" xfId="47932"/>
    <cellStyle name="Input 3 6 2 2 8" xfId="15332"/>
    <cellStyle name="Input 3 6 2 2 8 2" xfId="33659"/>
    <cellStyle name="Input 3 6 2 2 8 2 2" xfId="53049"/>
    <cellStyle name="Input 3 6 2 2 8 3" xfId="40487"/>
    <cellStyle name="Input 3 6 2 2 8 4" xfId="48660"/>
    <cellStyle name="Input 3 6 2 2 9" xfId="15991"/>
    <cellStyle name="Input 3 6 2 2 9 2" xfId="34318"/>
    <cellStyle name="Input 3 6 2 2 9 2 2" xfId="53405"/>
    <cellStyle name="Input 3 6 2 2 9 3" xfId="41146"/>
    <cellStyle name="Input 3 6 2 2 9 4" xfId="49319"/>
    <cellStyle name="Input 3 6 2 3" xfId="2584"/>
    <cellStyle name="Input 3 6 2 3 10" xfId="36324"/>
    <cellStyle name="Input 3 6 2 3 11" xfId="37328"/>
    <cellStyle name="Input 3 6 2 3 12" xfId="42421"/>
    <cellStyle name="Input 3 6 2 3 13" xfId="43903"/>
    <cellStyle name="Input 3 6 2 3 2" xfId="5490"/>
    <cellStyle name="Input 3 6 2 3 2 2" xfId="11924"/>
    <cellStyle name="Input 3 6 2 3 2 2 2" xfId="30251"/>
    <cellStyle name="Input 3 6 2 3 2 2 3" xfId="27510"/>
    <cellStyle name="Input 3 6 2 3 2 2 4" xfId="50715"/>
    <cellStyle name="Input 3 6 2 3 2 3" xfId="24942"/>
    <cellStyle name="Input 3 6 2 3 2 4" xfId="38348"/>
    <cellStyle name="Input 3 6 2 3 2 5" xfId="44349"/>
    <cellStyle name="Input 3 6 2 3 3" xfId="7135"/>
    <cellStyle name="Input 3 6 2 3 3 2" xfId="13422"/>
    <cellStyle name="Input 3 6 2 3 3 2 2" xfId="31749"/>
    <cellStyle name="Input 3 6 2 3 3 2 3" xfId="35867"/>
    <cellStyle name="Input 3 6 2 3 3 2 4" xfId="51599"/>
    <cellStyle name="Input 3 6 2 3 3 3" xfId="26587"/>
    <cellStyle name="Input 3 6 2 3 3 4" xfId="37729"/>
    <cellStyle name="Input 3 6 2 3 3 5" xfId="45993"/>
    <cellStyle name="Input 3 6 2 3 4" xfId="9061"/>
    <cellStyle name="Input 3 6 2 3 4 2" xfId="28107"/>
    <cellStyle name="Input 3 6 2 3 4 2 2" xfId="52499"/>
    <cellStyle name="Input 3 6 2 3 4 3" xfId="38233"/>
    <cellStyle name="Input 3 6 2 3 4 4" xfId="47658"/>
    <cellStyle name="Input 3 6 2 3 5" xfId="15085"/>
    <cellStyle name="Input 3 6 2 3 5 2" xfId="33412"/>
    <cellStyle name="Input 3 6 2 3 5 2 2" xfId="52910"/>
    <cellStyle name="Input 3 6 2 3 5 3" xfId="40240"/>
    <cellStyle name="Input 3 6 2 3 5 4" xfId="48413"/>
    <cellStyle name="Input 3 6 2 3 6" xfId="15779"/>
    <cellStyle name="Input 3 6 2 3 6 2" xfId="34106"/>
    <cellStyle name="Input 3 6 2 3 6 2 2" xfId="53290"/>
    <cellStyle name="Input 3 6 2 3 6 3" xfId="40934"/>
    <cellStyle name="Input 3 6 2 3 6 4" xfId="49107"/>
    <cellStyle name="Input 3 6 2 3 7" xfId="16397"/>
    <cellStyle name="Input 3 6 2 3 7 2" xfId="34724"/>
    <cellStyle name="Input 3 6 2 3 7 2 2" xfId="53623"/>
    <cellStyle name="Input 3 6 2 3 7 3" xfId="41552"/>
    <cellStyle name="Input 3 6 2 3 7 4" xfId="49725"/>
    <cellStyle name="Input 3 6 2 3 8" xfId="5044"/>
    <cellStyle name="Input 3 6 2 3 8 2" xfId="50461"/>
    <cellStyle name="Input 3 6 2 3 9" xfId="24496"/>
    <cellStyle name="Input 3 6 2 4" xfId="2398"/>
    <cellStyle name="Input 3 6 2 4 10" xfId="27117"/>
    <cellStyle name="Input 3 6 2 4 11" xfId="42388"/>
    <cellStyle name="Input 3 6 2 4 12" xfId="41924"/>
    <cellStyle name="Input 3 6 2 4 13" xfId="43717"/>
    <cellStyle name="Input 3 6 2 4 2" xfId="6148"/>
    <cellStyle name="Input 3 6 2 4 2 2" xfId="12524"/>
    <cellStyle name="Input 3 6 2 4 2 2 2" xfId="30851"/>
    <cellStyle name="Input 3 6 2 4 2 2 3" xfId="29931"/>
    <cellStyle name="Input 3 6 2 4 2 2 4" xfId="51065"/>
    <cellStyle name="Input 3 6 2 4 2 3" xfId="25600"/>
    <cellStyle name="Input 3 6 2 4 2 4" xfId="37981"/>
    <cellStyle name="Input 3 6 2 4 2 5" xfId="45007"/>
    <cellStyle name="Input 3 6 2 4 3" xfId="6949"/>
    <cellStyle name="Input 3 6 2 4 3 2" xfId="13236"/>
    <cellStyle name="Input 3 6 2 4 3 2 2" xfId="31563"/>
    <cellStyle name="Input 3 6 2 4 3 2 3" xfId="35807"/>
    <cellStyle name="Input 3 6 2 4 3 2 4" xfId="51501"/>
    <cellStyle name="Input 3 6 2 4 3 3" xfId="26401"/>
    <cellStyle name="Input 3 6 2 4 3 4" xfId="39195"/>
    <cellStyle name="Input 3 6 2 4 3 5" xfId="45807"/>
    <cellStyle name="Input 3 6 2 4 4" xfId="8875"/>
    <cellStyle name="Input 3 6 2 4 4 2" xfId="27921"/>
    <cellStyle name="Input 3 6 2 4 4 2 2" xfId="52401"/>
    <cellStyle name="Input 3 6 2 4 4 3" xfId="27300"/>
    <cellStyle name="Input 3 6 2 4 4 4" xfId="47472"/>
    <cellStyle name="Input 3 6 2 4 5" xfId="14899"/>
    <cellStyle name="Input 3 6 2 4 5 2" xfId="33226"/>
    <cellStyle name="Input 3 6 2 4 5 2 2" xfId="52812"/>
    <cellStyle name="Input 3 6 2 4 5 3" xfId="40054"/>
    <cellStyle name="Input 3 6 2 4 5 4" xfId="48227"/>
    <cellStyle name="Input 3 6 2 4 6" xfId="15593"/>
    <cellStyle name="Input 3 6 2 4 6 2" xfId="33920"/>
    <cellStyle name="Input 3 6 2 4 6 2 2" xfId="53192"/>
    <cellStyle name="Input 3 6 2 4 6 3" xfId="40748"/>
    <cellStyle name="Input 3 6 2 4 6 4" xfId="48921"/>
    <cellStyle name="Input 3 6 2 4 7" xfId="16211"/>
    <cellStyle name="Input 3 6 2 4 7 2" xfId="34538"/>
    <cellStyle name="Input 3 6 2 4 7 2 2" xfId="53525"/>
    <cellStyle name="Input 3 6 2 4 7 3" xfId="41366"/>
    <cellStyle name="Input 3 6 2 4 7 4" xfId="49539"/>
    <cellStyle name="Input 3 6 2 4 8" xfId="4858"/>
    <cellStyle name="Input 3 6 2 4 8 2" xfId="50363"/>
    <cellStyle name="Input 3 6 2 4 9" xfId="24310"/>
    <cellStyle name="Input 3 6 2 5" xfId="6282"/>
    <cellStyle name="Input 3 6 2 5 2" xfId="12648"/>
    <cellStyle name="Input 3 6 2 5 2 2" xfId="30975"/>
    <cellStyle name="Input 3 6 2 5 2 3" xfId="3777"/>
    <cellStyle name="Input 3 6 2 5 2 4" xfId="51125"/>
    <cellStyle name="Input 3 6 2 5 3" xfId="25734"/>
    <cellStyle name="Input 3 6 2 5 4" xfId="35013"/>
    <cellStyle name="Input 3 6 2 5 5" xfId="45141"/>
    <cellStyle name="Input 3 6 2 6" xfId="6426"/>
    <cellStyle name="Input 3 6 2 6 2" xfId="12777"/>
    <cellStyle name="Input 3 6 2 6 2 2" xfId="31104"/>
    <cellStyle name="Input 3 6 2 6 2 3" xfId="37378"/>
    <cellStyle name="Input 3 6 2 6 2 4" xfId="51206"/>
    <cellStyle name="Input 3 6 2 6 3" xfId="25878"/>
    <cellStyle name="Input 3 6 2 6 4" xfId="39029"/>
    <cellStyle name="Input 3 6 2 6 5" xfId="45285"/>
    <cellStyle name="Input 3 6 2 7" xfId="6427"/>
    <cellStyle name="Input 3 6 2 7 2" xfId="12778"/>
    <cellStyle name="Input 3 6 2 7 2 2" xfId="31105"/>
    <cellStyle name="Input 3 6 2 7 2 3" xfId="28349"/>
    <cellStyle name="Input 3 6 2 7 2 4" xfId="51207"/>
    <cellStyle name="Input 3 6 2 7 3" xfId="25879"/>
    <cellStyle name="Input 3 6 2 7 4" xfId="35225"/>
    <cellStyle name="Input 3 6 2 7 5" xfId="45286"/>
    <cellStyle name="Input 3 6 2 8" xfId="6735"/>
    <cellStyle name="Input 3 6 2 8 2" xfId="26187"/>
    <cellStyle name="Input 3 6 2 8 2 2" xfId="51384"/>
    <cellStyle name="Input 3 6 2 8 3" xfId="27706"/>
    <cellStyle name="Input 3 6 2 8 4" xfId="45593"/>
    <cellStyle name="Input 3 6 2 9" xfId="13919"/>
    <cellStyle name="Input 3 6 2 9 2" xfId="32246"/>
    <cellStyle name="Input 3 6 2 9 2 2" xfId="51949"/>
    <cellStyle name="Input 3 6 2 9 3" xfId="35546"/>
    <cellStyle name="Input 3 6 2 9 4" xfId="46650"/>
    <cellStyle name="Input 3 6 20" xfId="42819"/>
    <cellStyle name="Input 3 6 3" xfId="1385"/>
    <cellStyle name="Input 3 6 3 10" xfId="14327"/>
    <cellStyle name="Input 3 6 3 10 2" xfId="32654"/>
    <cellStyle name="Input 3 6 3 10 2 2" xfId="52180"/>
    <cellStyle name="Input 3 6 3 10 3" xfId="39482"/>
    <cellStyle name="Input 3 6 3 10 4" xfId="47062"/>
    <cellStyle name="Input 3 6 3 11" xfId="14516"/>
    <cellStyle name="Input 3 6 3 11 2" xfId="32843"/>
    <cellStyle name="Input 3 6 3 11 2 2" xfId="52601"/>
    <cellStyle name="Input 3 6 3 11 3" xfId="39671"/>
    <cellStyle name="Input 3 6 3 11 4" xfId="47844"/>
    <cellStyle name="Input 3 6 3 12" xfId="3981"/>
    <cellStyle name="Input 3 6 3 12 2" xfId="49978"/>
    <cellStyle name="Input 3 6 3 13" xfId="23532"/>
    <cellStyle name="Input 3 6 3 14" xfId="37625"/>
    <cellStyle name="Input 3 6 3 15" xfId="42452"/>
    <cellStyle name="Input 3 6 3 16" xfId="42497"/>
    <cellStyle name="Input 3 6 3 17" xfId="43003"/>
    <cellStyle name="Input 3 6 3 2" xfId="2475"/>
    <cellStyle name="Input 3 6 3 2 10" xfId="29600"/>
    <cellStyle name="Input 3 6 3 2 11" xfId="28844"/>
    <cellStyle name="Input 3 6 3 2 12" xfId="41744"/>
    <cellStyle name="Input 3 6 3 2 13" xfId="43794"/>
    <cellStyle name="Input 3 6 3 2 2" xfId="5870"/>
    <cellStyle name="Input 3 6 3 2 2 2" xfId="12275"/>
    <cellStyle name="Input 3 6 3 2 2 2 2" xfId="30602"/>
    <cellStyle name="Input 3 6 3 2 2 2 3" xfId="35034"/>
    <cellStyle name="Input 3 6 3 2 2 2 4" xfId="50916"/>
    <cellStyle name="Input 3 6 3 2 2 3" xfId="25322"/>
    <cellStyle name="Input 3 6 3 2 2 4" xfId="35567"/>
    <cellStyle name="Input 3 6 3 2 2 5" xfId="44729"/>
    <cellStyle name="Input 3 6 3 2 3" xfId="7026"/>
    <cellStyle name="Input 3 6 3 2 3 2" xfId="13313"/>
    <cellStyle name="Input 3 6 3 2 3 2 2" xfId="31640"/>
    <cellStyle name="Input 3 6 3 2 3 2 3" xfId="35007"/>
    <cellStyle name="Input 3 6 3 2 3 2 4" xfId="51545"/>
    <cellStyle name="Input 3 6 3 2 3 3" xfId="26478"/>
    <cellStyle name="Input 3 6 3 2 3 4" xfId="28643"/>
    <cellStyle name="Input 3 6 3 2 3 5" xfId="45884"/>
    <cellStyle name="Input 3 6 3 2 4" xfId="8952"/>
    <cellStyle name="Input 3 6 3 2 4 2" xfId="27998"/>
    <cellStyle name="Input 3 6 3 2 4 2 2" xfId="52445"/>
    <cellStyle name="Input 3 6 3 2 4 3" xfId="23610"/>
    <cellStyle name="Input 3 6 3 2 4 4" xfId="47549"/>
    <cellStyle name="Input 3 6 3 2 5" xfId="14976"/>
    <cellStyle name="Input 3 6 3 2 5 2" xfId="33303"/>
    <cellStyle name="Input 3 6 3 2 5 2 2" xfId="52856"/>
    <cellStyle name="Input 3 6 3 2 5 3" xfId="40131"/>
    <cellStyle name="Input 3 6 3 2 5 4" xfId="48304"/>
    <cellStyle name="Input 3 6 3 2 6" xfId="15670"/>
    <cellStyle name="Input 3 6 3 2 6 2" xfId="33997"/>
    <cellStyle name="Input 3 6 3 2 6 2 2" xfId="53236"/>
    <cellStyle name="Input 3 6 3 2 6 3" xfId="40825"/>
    <cellStyle name="Input 3 6 3 2 6 4" xfId="48998"/>
    <cellStyle name="Input 3 6 3 2 7" xfId="16288"/>
    <cellStyle name="Input 3 6 3 2 7 2" xfId="34615"/>
    <cellStyle name="Input 3 6 3 2 7 2 2" xfId="53569"/>
    <cellStyle name="Input 3 6 3 2 7 3" xfId="41443"/>
    <cellStyle name="Input 3 6 3 2 7 4" xfId="49616"/>
    <cellStyle name="Input 3 6 3 2 8" xfId="4935"/>
    <cellStyle name="Input 3 6 3 2 8 2" xfId="50407"/>
    <cellStyle name="Input 3 6 3 2 9" xfId="24387"/>
    <cellStyle name="Input 3 6 3 3" xfId="2376"/>
    <cellStyle name="Input 3 6 3 3 10" xfId="24073"/>
    <cellStyle name="Input 3 6 3 3 11" xfId="42427"/>
    <cellStyle name="Input 3 6 3 3 12" xfId="42524"/>
    <cellStyle name="Input 3 6 3 3 13" xfId="43695"/>
    <cellStyle name="Input 3 6 3 3 2" xfId="5321"/>
    <cellStyle name="Input 3 6 3 3 2 2" xfId="11770"/>
    <cellStyle name="Input 3 6 3 3 2 2 2" xfId="30097"/>
    <cellStyle name="Input 3 6 3 3 2 2 3" xfId="37183"/>
    <cellStyle name="Input 3 6 3 3 2 2 4" xfId="50617"/>
    <cellStyle name="Input 3 6 3 3 2 3" xfId="24773"/>
    <cellStyle name="Input 3 6 3 3 2 4" xfId="36795"/>
    <cellStyle name="Input 3 6 3 3 2 5" xfId="44180"/>
    <cellStyle name="Input 3 6 3 3 3" xfId="6927"/>
    <cellStyle name="Input 3 6 3 3 3 2" xfId="13214"/>
    <cellStyle name="Input 3 6 3 3 3 2 2" xfId="31541"/>
    <cellStyle name="Input 3 6 3 3 3 2 3" xfId="35186"/>
    <cellStyle name="Input 3 6 3 3 3 2 4" xfId="51490"/>
    <cellStyle name="Input 3 6 3 3 3 3" xfId="26379"/>
    <cellStyle name="Input 3 6 3 3 3 4" xfId="29785"/>
    <cellStyle name="Input 3 6 3 3 3 5" xfId="45785"/>
    <cellStyle name="Input 3 6 3 3 4" xfId="8853"/>
    <cellStyle name="Input 3 6 3 3 4 2" xfId="27899"/>
    <cellStyle name="Input 3 6 3 3 4 2 2" xfId="52390"/>
    <cellStyle name="Input 3 6 3 3 4 3" xfId="38813"/>
    <cellStyle name="Input 3 6 3 3 4 4" xfId="47450"/>
    <cellStyle name="Input 3 6 3 3 5" xfId="14877"/>
    <cellStyle name="Input 3 6 3 3 5 2" xfId="33204"/>
    <cellStyle name="Input 3 6 3 3 5 2 2" xfId="52801"/>
    <cellStyle name="Input 3 6 3 3 5 3" xfId="40032"/>
    <cellStyle name="Input 3 6 3 3 5 4" xfId="48205"/>
    <cellStyle name="Input 3 6 3 3 6" xfId="15571"/>
    <cellStyle name="Input 3 6 3 3 6 2" xfId="33898"/>
    <cellStyle name="Input 3 6 3 3 6 2 2" xfId="53181"/>
    <cellStyle name="Input 3 6 3 3 6 3" xfId="40726"/>
    <cellStyle name="Input 3 6 3 3 6 4" xfId="48899"/>
    <cellStyle name="Input 3 6 3 3 7" xfId="16189"/>
    <cellStyle name="Input 3 6 3 3 7 2" xfId="34516"/>
    <cellStyle name="Input 3 6 3 3 7 2 2" xfId="53514"/>
    <cellStyle name="Input 3 6 3 3 7 3" xfId="41344"/>
    <cellStyle name="Input 3 6 3 3 7 4" xfId="49517"/>
    <cellStyle name="Input 3 6 3 3 8" xfId="4836"/>
    <cellStyle name="Input 3 6 3 3 8 2" xfId="50352"/>
    <cellStyle name="Input 3 6 3 3 9" xfId="24288"/>
    <cellStyle name="Input 3 6 3 4" xfId="5663"/>
    <cellStyle name="Input 3 6 3 4 2" xfId="12086"/>
    <cellStyle name="Input 3 6 3 4 2 2" xfId="30413"/>
    <cellStyle name="Input 3 6 3 4 2 3" xfId="28858"/>
    <cellStyle name="Input 3 6 3 4 2 4" xfId="50806"/>
    <cellStyle name="Input 3 6 3 4 3" xfId="25115"/>
    <cellStyle name="Input 3 6 3 4 4" xfId="37107"/>
    <cellStyle name="Input 3 6 3 4 5" xfId="44522"/>
    <cellStyle name="Input 3 6 3 5" xfId="3386"/>
    <cellStyle name="Input 3 6 3 5 2" xfId="10422"/>
    <cellStyle name="Input 3 6 3 5 2 2" xfId="29133"/>
    <cellStyle name="Input 3 6 3 5 2 3" xfId="3969"/>
    <cellStyle name="Input 3 6 3 5 2 4" xfId="50124"/>
    <cellStyle name="Input 3 6 3 5 3" xfId="4512"/>
    <cellStyle name="Input 3 6 3 5 4" xfId="37780"/>
    <cellStyle name="Input 3 6 3 5 5" xfId="43269"/>
    <cellStyle name="Input 3 6 3 6" xfId="6269"/>
    <cellStyle name="Input 3 6 3 6 2" xfId="12635"/>
    <cellStyle name="Input 3 6 3 6 2 2" xfId="30962"/>
    <cellStyle name="Input 3 6 3 6 2 3" xfId="35161"/>
    <cellStyle name="Input 3 6 3 6 2 4" xfId="51119"/>
    <cellStyle name="Input 3 6 3 6 3" xfId="25721"/>
    <cellStyle name="Input 3 6 3 6 4" xfId="35463"/>
    <cellStyle name="Input 3 6 3 6 5" xfId="45128"/>
    <cellStyle name="Input 3 6 3 7" xfId="7293"/>
    <cellStyle name="Input 3 6 3 7 2" xfId="26745"/>
    <cellStyle name="Input 3 6 3 7 2 2" xfId="51686"/>
    <cellStyle name="Input 3 6 3 7 3" xfId="35259"/>
    <cellStyle name="Input 3 6 3 7 4" xfId="46151"/>
    <cellStyle name="Input 3 6 3 8" xfId="14034"/>
    <cellStyle name="Input 3 6 3 8 2" xfId="32361"/>
    <cellStyle name="Input 3 6 3 8 2 2" xfId="52014"/>
    <cellStyle name="Input 3 6 3 8 3" xfId="39044"/>
    <cellStyle name="Input 3 6 3 8 4" xfId="46765"/>
    <cellStyle name="Input 3 6 3 9" xfId="13779"/>
    <cellStyle name="Input 3 6 3 9 2" xfId="32106"/>
    <cellStyle name="Input 3 6 3 9 2 2" xfId="51831"/>
    <cellStyle name="Input 3 6 3 9 3" xfId="28721"/>
    <cellStyle name="Input 3 6 3 9 4" xfId="46419"/>
    <cellStyle name="Input 3 6 4" xfId="1890"/>
    <cellStyle name="Input 3 6 4 10" xfId="15264"/>
    <cellStyle name="Input 3 6 4 10 2" xfId="33591"/>
    <cellStyle name="Input 3 6 4 10 2 2" xfId="53009"/>
    <cellStyle name="Input 3 6 4 10 3" xfId="40419"/>
    <cellStyle name="Input 3 6 4 10 4" xfId="48592"/>
    <cellStyle name="Input 3 6 4 11" xfId="15939"/>
    <cellStyle name="Input 3 6 4 11 2" xfId="34266"/>
    <cellStyle name="Input 3 6 4 11 2 2" xfId="53376"/>
    <cellStyle name="Input 3 6 4 11 3" xfId="41094"/>
    <cellStyle name="Input 3 6 4 11 4" xfId="49267"/>
    <cellStyle name="Input 3 6 4 12" xfId="4392"/>
    <cellStyle name="Input 3 6 4 12 2" xfId="49914"/>
    <cellStyle name="Input 3 6 4 13" xfId="23893"/>
    <cellStyle name="Input 3 6 4 14" xfId="27492"/>
    <cellStyle name="Input 3 6 4 15" xfId="37284"/>
    <cellStyle name="Input 3 6 4 16" xfId="42493"/>
    <cellStyle name="Input 3 6 4 17" xfId="42886"/>
    <cellStyle name="Input 3 6 4 2" xfId="2464"/>
    <cellStyle name="Input 3 6 4 2 10" xfId="38444"/>
    <cellStyle name="Input 3 6 4 2 11" xfId="38852"/>
    <cellStyle name="Input 3 6 4 2 12" xfId="35390"/>
    <cellStyle name="Input 3 6 4 2 13" xfId="43783"/>
    <cellStyle name="Input 3 6 4 2 2" xfId="5614"/>
    <cellStyle name="Input 3 6 4 2 2 2" xfId="12040"/>
    <cellStyle name="Input 3 6 4 2 2 2 2" xfId="30367"/>
    <cellStyle name="Input 3 6 4 2 2 2 3" xfId="27015"/>
    <cellStyle name="Input 3 6 4 2 2 2 4" xfId="50781"/>
    <cellStyle name="Input 3 6 4 2 2 3" xfId="25066"/>
    <cellStyle name="Input 3 6 4 2 2 4" xfId="35275"/>
    <cellStyle name="Input 3 6 4 2 2 5" xfId="44473"/>
    <cellStyle name="Input 3 6 4 2 3" xfId="7015"/>
    <cellStyle name="Input 3 6 4 2 3 2" xfId="13302"/>
    <cellStyle name="Input 3 6 4 2 3 2 2" xfId="31629"/>
    <cellStyle name="Input 3 6 4 2 3 2 3" xfId="23849"/>
    <cellStyle name="Input 3 6 4 2 3 2 4" xfId="51539"/>
    <cellStyle name="Input 3 6 4 2 3 3" xfId="26467"/>
    <cellStyle name="Input 3 6 4 2 3 4" xfId="37776"/>
    <cellStyle name="Input 3 6 4 2 3 5" xfId="45873"/>
    <cellStyle name="Input 3 6 4 2 4" xfId="8941"/>
    <cellStyle name="Input 3 6 4 2 4 2" xfId="27987"/>
    <cellStyle name="Input 3 6 4 2 4 2 2" xfId="52439"/>
    <cellStyle name="Input 3 6 4 2 4 3" xfId="38281"/>
    <cellStyle name="Input 3 6 4 2 4 4" xfId="47538"/>
    <cellStyle name="Input 3 6 4 2 5" xfId="14965"/>
    <cellStyle name="Input 3 6 4 2 5 2" xfId="33292"/>
    <cellStyle name="Input 3 6 4 2 5 2 2" xfId="52850"/>
    <cellStyle name="Input 3 6 4 2 5 3" xfId="40120"/>
    <cellStyle name="Input 3 6 4 2 5 4" xfId="48293"/>
    <cellStyle name="Input 3 6 4 2 6" xfId="15659"/>
    <cellStyle name="Input 3 6 4 2 6 2" xfId="33986"/>
    <cellStyle name="Input 3 6 4 2 6 2 2" xfId="53230"/>
    <cellStyle name="Input 3 6 4 2 6 3" xfId="40814"/>
    <cellStyle name="Input 3 6 4 2 6 4" xfId="48987"/>
    <cellStyle name="Input 3 6 4 2 7" xfId="16277"/>
    <cellStyle name="Input 3 6 4 2 7 2" xfId="34604"/>
    <cellStyle name="Input 3 6 4 2 7 2 2" xfId="53563"/>
    <cellStyle name="Input 3 6 4 2 7 3" xfId="41432"/>
    <cellStyle name="Input 3 6 4 2 7 4" xfId="49605"/>
    <cellStyle name="Input 3 6 4 2 8" xfId="4924"/>
    <cellStyle name="Input 3 6 4 2 8 2" xfId="50401"/>
    <cellStyle name="Input 3 6 4 2 9" xfId="24376"/>
    <cellStyle name="Input 3 6 4 3" xfId="2663"/>
    <cellStyle name="Input 3 6 4 3 10" xfId="23706"/>
    <cellStyle name="Input 3 6 4 3 11" xfId="36130"/>
    <cellStyle name="Input 3 6 4 3 12" xfId="42607"/>
    <cellStyle name="Input 3 6 4 3 13" xfId="43982"/>
    <cellStyle name="Input 3 6 4 3 2" xfId="5742"/>
    <cellStyle name="Input 3 6 4 3 2 2" xfId="12155"/>
    <cellStyle name="Input 3 6 4 3 2 2 2" xfId="30482"/>
    <cellStyle name="Input 3 6 4 3 2 2 3" xfId="36778"/>
    <cellStyle name="Input 3 6 4 3 2 2 4" xfId="50850"/>
    <cellStyle name="Input 3 6 4 3 2 3" xfId="25194"/>
    <cellStyle name="Input 3 6 4 3 2 4" xfId="35227"/>
    <cellStyle name="Input 3 6 4 3 2 5" xfId="44601"/>
    <cellStyle name="Input 3 6 4 3 3" xfId="7214"/>
    <cellStyle name="Input 3 6 4 3 3 2" xfId="13501"/>
    <cellStyle name="Input 3 6 4 3 3 2 2" xfId="31828"/>
    <cellStyle name="Input 3 6 4 3 3 2 3" xfId="29824"/>
    <cellStyle name="Input 3 6 4 3 3 2 4" xfId="51640"/>
    <cellStyle name="Input 3 6 4 3 3 3" xfId="26666"/>
    <cellStyle name="Input 3 6 4 3 3 4" xfId="37219"/>
    <cellStyle name="Input 3 6 4 3 3 5" xfId="46072"/>
    <cellStyle name="Input 3 6 4 3 4" xfId="9140"/>
    <cellStyle name="Input 3 6 4 3 4 2" xfId="28186"/>
    <cellStyle name="Input 3 6 4 3 4 2 2" xfId="52540"/>
    <cellStyle name="Input 3 6 4 3 4 3" xfId="36345"/>
    <cellStyle name="Input 3 6 4 3 4 4" xfId="47737"/>
    <cellStyle name="Input 3 6 4 3 5" xfId="15164"/>
    <cellStyle name="Input 3 6 4 3 5 2" xfId="33491"/>
    <cellStyle name="Input 3 6 4 3 5 2 2" xfId="52951"/>
    <cellStyle name="Input 3 6 4 3 5 3" xfId="40319"/>
    <cellStyle name="Input 3 6 4 3 5 4" xfId="48492"/>
    <cellStyle name="Input 3 6 4 3 6" xfId="15858"/>
    <cellStyle name="Input 3 6 4 3 6 2" xfId="34185"/>
    <cellStyle name="Input 3 6 4 3 6 2 2" xfId="53331"/>
    <cellStyle name="Input 3 6 4 3 6 3" xfId="41013"/>
    <cellStyle name="Input 3 6 4 3 6 4" xfId="49186"/>
    <cellStyle name="Input 3 6 4 3 7" xfId="16476"/>
    <cellStyle name="Input 3 6 4 3 7 2" xfId="34803"/>
    <cellStyle name="Input 3 6 4 3 7 2 2" xfId="53664"/>
    <cellStyle name="Input 3 6 4 3 7 3" xfId="41631"/>
    <cellStyle name="Input 3 6 4 3 7 4" xfId="49804"/>
    <cellStyle name="Input 3 6 4 3 8" xfId="5123"/>
    <cellStyle name="Input 3 6 4 3 8 2" xfId="50502"/>
    <cellStyle name="Input 3 6 4 3 9" xfId="24575"/>
    <cellStyle name="Input 3 6 4 4" xfId="5769"/>
    <cellStyle name="Input 3 6 4 4 2" xfId="12178"/>
    <cellStyle name="Input 3 6 4 4 2 2" xfId="30505"/>
    <cellStyle name="Input 3 6 4 4 2 3" xfId="27370"/>
    <cellStyle name="Input 3 6 4 4 2 4" xfId="50864"/>
    <cellStyle name="Input 3 6 4 4 3" xfId="25221"/>
    <cellStyle name="Input 3 6 4 4 4" xfId="4576"/>
    <cellStyle name="Input 3 6 4 4 5" xfId="44628"/>
    <cellStyle name="Input 3 6 4 5" xfId="6593"/>
    <cellStyle name="Input 3 6 4 5 2" xfId="12916"/>
    <cellStyle name="Input 3 6 4 5 2 2" xfId="31243"/>
    <cellStyle name="Input 3 6 4 5 2 3" xfId="37445"/>
    <cellStyle name="Input 3 6 4 5 2 4" xfId="51305"/>
    <cellStyle name="Input 3 6 4 5 3" xfId="26045"/>
    <cellStyle name="Input 3 6 4 5 4" xfId="3710"/>
    <cellStyle name="Input 3 6 4 5 5" xfId="45451"/>
    <cellStyle name="Input 3 6 4 6" xfId="6561"/>
    <cellStyle name="Input 3 6 4 6 2" xfId="12893"/>
    <cellStyle name="Input 3 6 4 6 2 2" xfId="31220"/>
    <cellStyle name="Input 3 6 4 6 2 3" xfId="24056"/>
    <cellStyle name="Input 3 6 4 6 2 4" xfId="51289"/>
    <cellStyle name="Input 3 6 4 6 3" xfId="26013"/>
    <cellStyle name="Input 3 6 4 6 4" xfId="28474"/>
    <cellStyle name="Input 3 6 4 6 5" xfId="45419"/>
    <cellStyle name="Input 3 6 4 7" xfId="7353"/>
    <cellStyle name="Input 3 6 4 7 2" xfId="26805"/>
    <cellStyle name="Input 3 6 4 7 2 2" xfId="51719"/>
    <cellStyle name="Input 3 6 4 7 3" xfId="38390"/>
    <cellStyle name="Input 3 6 4 7 4" xfId="46211"/>
    <cellStyle name="Input 3 6 4 8" xfId="14343"/>
    <cellStyle name="Input 3 6 4 8 2" xfId="32670"/>
    <cellStyle name="Input 3 6 4 8 2 2" xfId="52189"/>
    <cellStyle name="Input 3 6 4 8 3" xfId="39498"/>
    <cellStyle name="Input 3 6 4 8 4" xfId="47078"/>
    <cellStyle name="Input 3 6 4 9" xfId="14531"/>
    <cellStyle name="Input 3 6 4 9 2" xfId="32858"/>
    <cellStyle name="Input 3 6 4 9 2 2" xfId="52610"/>
    <cellStyle name="Input 3 6 4 9 3" xfId="39686"/>
    <cellStyle name="Input 3 6 4 9 4" xfId="47859"/>
    <cellStyle name="Input 3 6 5" xfId="2206"/>
    <cellStyle name="Input 3 6 5 10" xfId="39255"/>
    <cellStyle name="Input 3 6 5 11" xfId="24003"/>
    <cellStyle name="Input 3 6 5 12" xfId="42259"/>
    <cellStyle name="Input 3 6 5 13" xfId="43525"/>
    <cellStyle name="Input 3 6 5 2" xfId="5387"/>
    <cellStyle name="Input 3 6 5 2 2" xfId="11825"/>
    <cellStyle name="Input 3 6 5 2 2 2" xfId="30152"/>
    <cellStyle name="Input 3 6 5 2 2 3" xfId="36497"/>
    <cellStyle name="Input 3 6 5 2 2 4" xfId="50654"/>
    <cellStyle name="Input 3 6 5 2 3" xfId="24839"/>
    <cellStyle name="Input 3 6 5 2 4" xfId="39427"/>
    <cellStyle name="Input 3 6 5 2 5" xfId="44246"/>
    <cellStyle name="Input 3 6 5 3" xfId="6757"/>
    <cellStyle name="Input 3 6 5 3 2" xfId="13044"/>
    <cellStyle name="Input 3 6 5 3 2 2" xfId="31371"/>
    <cellStyle name="Input 3 6 5 3 2 3" xfId="37181"/>
    <cellStyle name="Input 3 6 5 3 2 4" xfId="51399"/>
    <cellStyle name="Input 3 6 5 3 3" xfId="26209"/>
    <cellStyle name="Input 3 6 5 3 4" xfId="35118"/>
    <cellStyle name="Input 3 6 5 3 5" xfId="45615"/>
    <cellStyle name="Input 3 6 5 4" xfId="8683"/>
    <cellStyle name="Input 3 6 5 4 2" xfId="27729"/>
    <cellStyle name="Input 3 6 5 4 2 2" xfId="52299"/>
    <cellStyle name="Input 3 6 5 4 3" xfId="28726"/>
    <cellStyle name="Input 3 6 5 4 4" xfId="47280"/>
    <cellStyle name="Input 3 6 5 5" xfId="14707"/>
    <cellStyle name="Input 3 6 5 5 2" xfId="33034"/>
    <cellStyle name="Input 3 6 5 5 2 2" xfId="52710"/>
    <cellStyle name="Input 3 6 5 5 3" xfId="39862"/>
    <cellStyle name="Input 3 6 5 5 4" xfId="48035"/>
    <cellStyle name="Input 3 6 5 6" xfId="15401"/>
    <cellStyle name="Input 3 6 5 6 2" xfId="33728"/>
    <cellStyle name="Input 3 6 5 6 2 2" xfId="53090"/>
    <cellStyle name="Input 3 6 5 6 3" xfId="40556"/>
    <cellStyle name="Input 3 6 5 6 4" xfId="48729"/>
    <cellStyle name="Input 3 6 5 7" xfId="16019"/>
    <cellStyle name="Input 3 6 5 7 2" xfId="34346"/>
    <cellStyle name="Input 3 6 5 7 2 2" xfId="53423"/>
    <cellStyle name="Input 3 6 5 7 3" xfId="41174"/>
    <cellStyle name="Input 3 6 5 7 4" xfId="49347"/>
    <cellStyle name="Input 3 6 5 8" xfId="4666"/>
    <cellStyle name="Input 3 6 5 8 2" xfId="50261"/>
    <cellStyle name="Input 3 6 5 9" xfId="24118"/>
    <cellStyle name="Input 3 6 6" xfId="2289"/>
    <cellStyle name="Input 3 6 6 10" xfId="23824"/>
    <cellStyle name="Input 3 6 6 11" xfId="41758"/>
    <cellStyle name="Input 3 6 6 12" xfId="42431"/>
    <cellStyle name="Input 3 6 6 13" xfId="43608"/>
    <cellStyle name="Input 3 6 6 2" xfId="3216"/>
    <cellStyle name="Input 3 6 6 2 2" xfId="10265"/>
    <cellStyle name="Input 3 6 6 2 2 2" xfId="28983"/>
    <cellStyle name="Input 3 6 6 2 2 3" xfId="38379"/>
    <cellStyle name="Input 3 6 6 2 2 4" xfId="50044"/>
    <cellStyle name="Input 3 6 6 2 3" xfId="4007"/>
    <cellStyle name="Input 3 6 6 2 4" xfId="37478"/>
    <cellStyle name="Input 3 6 6 2 5" xfId="43120"/>
    <cellStyle name="Input 3 6 6 3" xfId="6840"/>
    <cellStyle name="Input 3 6 6 3 2" xfId="13127"/>
    <cellStyle name="Input 3 6 6 3 2 2" xfId="31454"/>
    <cellStyle name="Input 3 6 6 3 2 3" xfId="35113"/>
    <cellStyle name="Input 3 6 6 3 2 4" xfId="51444"/>
    <cellStyle name="Input 3 6 6 3 3" xfId="26292"/>
    <cellStyle name="Input 3 6 6 3 4" xfId="36074"/>
    <cellStyle name="Input 3 6 6 3 5" xfId="45698"/>
    <cellStyle name="Input 3 6 6 4" xfId="8766"/>
    <cellStyle name="Input 3 6 6 4 2" xfId="27812"/>
    <cellStyle name="Input 3 6 6 4 2 2" xfId="52344"/>
    <cellStyle name="Input 3 6 6 4 3" xfId="27658"/>
    <cellStyle name="Input 3 6 6 4 4" xfId="47363"/>
    <cellStyle name="Input 3 6 6 5" xfId="14790"/>
    <cellStyle name="Input 3 6 6 5 2" xfId="33117"/>
    <cellStyle name="Input 3 6 6 5 2 2" xfId="52755"/>
    <cellStyle name="Input 3 6 6 5 3" xfId="39945"/>
    <cellStyle name="Input 3 6 6 5 4" xfId="48118"/>
    <cellStyle name="Input 3 6 6 6" xfId="15484"/>
    <cellStyle name="Input 3 6 6 6 2" xfId="33811"/>
    <cellStyle name="Input 3 6 6 6 2 2" xfId="53135"/>
    <cellStyle name="Input 3 6 6 6 3" xfId="40639"/>
    <cellStyle name="Input 3 6 6 6 4" xfId="48812"/>
    <cellStyle name="Input 3 6 6 7" xfId="16102"/>
    <cellStyle name="Input 3 6 6 7 2" xfId="34429"/>
    <cellStyle name="Input 3 6 6 7 2 2" xfId="53468"/>
    <cellStyle name="Input 3 6 6 7 3" xfId="41257"/>
    <cellStyle name="Input 3 6 6 7 4" xfId="49430"/>
    <cellStyle name="Input 3 6 6 8" xfId="4749"/>
    <cellStyle name="Input 3 6 6 8 2" xfId="50306"/>
    <cellStyle name="Input 3 6 6 9" xfId="24201"/>
    <cellStyle name="Input 3 6 7" xfId="3286"/>
    <cellStyle name="Input 3 6 7 2" xfId="10327"/>
    <cellStyle name="Input 3 6 7 2 2" xfId="29045"/>
    <cellStyle name="Input 3 6 7 2 3" xfId="27348"/>
    <cellStyle name="Input 3 6 7 2 4" xfId="50078"/>
    <cellStyle name="Input 3 6 7 3" xfId="4105"/>
    <cellStyle name="Input 3 6 7 4" xfId="2859"/>
    <cellStyle name="Input 3 6 7 5" xfId="43187"/>
    <cellStyle name="Input 3 6 8" xfId="6369"/>
    <cellStyle name="Input 3 6 8 2" xfId="12726"/>
    <cellStyle name="Input 3 6 8 2 2" xfId="31053"/>
    <cellStyle name="Input 3 6 8 2 3" xfId="37935"/>
    <cellStyle name="Input 3 6 8 2 4" xfId="51171"/>
    <cellStyle name="Input 3 6 8 3" xfId="25821"/>
    <cellStyle name="Input 3 6 8 4" xfId="38284"/>
    <cellStyle name="Input 3 6 8 5" xfId="45228"/>
    <cellStyle name="Input 3 6 9" xfId="6413"/>
    <cellStyle name="Input 3 6 9 2" xfId="12765"/>
    <cellStyle name="Input 3 6 9 2 2" xfId="31092"/>
    <cellStyle name="Input 3 6 9 2 3" xfId="27274"/>
    <cellStyle name="Input 3 6 9 2 4" xfId="51197"/>
    <cellStyle name="Input 3 6 9 3" xfId="25865"/>
    <cellStyle name="Input 3 6 9 4" xfId="36227"/>
    <cellStyle name="Input 3 6 9 5" xfId="45272"/>
    <cellStyle name="Input 3 7" xfId="651"/>
    <cellStyle name="Input 3 7 10" xfId="6578"/>
    <cellStyle name="Input 3 7 10 2" xfId="26030"/>
    <cellStyle name="Input 3 7 10 2 2" xfId="51298"/>
    <cellStyle name="Input 3 7 10 3" xfId="37341"/>
    <cellStyle name="Input 3 7 10 4" xfId="45436"/>
    <cellStyle name="Input 3 7 11" xfId="13773"/>
    <cellStyle name="Input 3 7 11 2" xfId="32100"/>
    <cellStyle name="Input 3 7 11 2 2" xfId="51826"/>
    <cellStyle name="Input 3 7 11 3" xfId="38535"/>
    <cellStyle name="Input 3 7 11 4" xfId="46413"/>
    <cellStyle name="Input 3 7 12" xfId="14088"/>
    <cellStyle name="Input 3 7 12 2" xfId="32415"/>
    <cellStyle name="Input 3 7 12 2 2" xfId="52043"/>
    <cellStyle name="Input 3 7 12 3" xfId="29652"/>
    <cellStyle name="Input 3 7 12 4" xfId="46819"/>
    <cellStyle name="Input 3 7 13" xfId="14274"/>
    <cellStyle name="Input 3 7 13 2" xfId="32601"/>
    <cellStyle name="Input 3 7 13 2 2" xfId="52149"/>
    <cellStyle name="Input 3 7 13 3" xfId="28969"/>
    <cellStyle name="Input 3 7 13 4" xfId="47005"/>
    <cellStyle name="Input 3 7 14" xfId="14436"/>
    <cellStyle name="Input 3 7 14 2" xfId="32763"/>
    <cellStyle name="Input 3 7 14 2 2" xfId="52270"/>
    <cellStyle name="Input 3 7 14 3" xfId="39591"/>
    <cellStyle name="Input 3 7 14 4" xfId="47227"/>
    <cellStyle name="Input 3 7 15" xfId="3100"/>
    <cellStyle name="Input 3 7 15 2" xfId="49887"/>
    <cellStyle name="Input 3 7 16" xfId="3788"/>
    <cellStyle name="Input 3 7 17" xfId="35734"/>
    <cellStyle name="Input 3 7 18" xfId="42698"/>
    <cellStyle name="Input 3 7 19" xfId="37169"/>
    <cellStyle name="Input 3 7 2" xfId="1244"/>
    <cellStyle name="Input 3 7 2 10" xfId="13846"/>
    <cellStyle name="Input 3 7 2 10 2" xfId="32173"/>
    <cellStyle name="Input 3 7 2 10 2 2" xfId="51911"/>
    <cellStyle name="Input 3 7 2 10 3" xfId="23665"/>
    <cellStyle name="Input 3 7 2 10 4" xfId="46566"/>
    <cellStyle name="Input 3 7 2 11" xfId="13769"/>
    <cellStyle name="Input 3 7 2 11 2" xfId="32096"/>
    <cellStyle name="Input 3 7 2 11 2 2" xfId="51822"/>
    <cellStyle name="Input 3 7 2 11 3" xfId="28501"/>
    <cellStyle name="Input 3 7 2 11 4" xfId="46409"/>
    <cellStyle name="Input 3 7 2 12" xfId="14112"/>
    <cellStyle name="Input 3 7 2 12 2" xfId="32439"/>
    <cellStyle name="Input 3 7 2 12 2 2" xfId="52062"/>
    <cellStyle name="Input 3 7 2 12 3" xfId="28324"/>
    <cellStyle name="Input 3 7 2 12 4" xfId="46843"/>
    <cellStyle name="Input 3 7 2 13" xfId="3171"/>
    <cellStyle name="Input 3 7 2 13 2" xfId="49952"/>
    <cellStyle name="Input 3 7 2 14" xfId="4204"/>
    <cellStyle name="Input 3 7 2 15" xfId="29285"/>
    <cellStyle name="Input 3 7 2 16" xfId="42591"/>
    <cellStyle name="Input 3 7 2 17" xfId="3725"/>
    <cellStyle name="Input 3 7 2 18" xfId="42954"/>
    <cellStyle name="Input 3 7 2 2" xfId="2012"/>
    <cellStyle name="Input 3 7 2 2 10" xfId="4499"/>
    <cellStyle name="Input 3 7 2 2 10 2" xfId="50252"/>
    <cellStyle name="Input 3 7 2 2 11" xfId="23994"/>
    <cellStyle name="Input 3 7 2 2 12" xfId="27700"/>
    <cellStyle name="Input 3 7 2 2 13" xfId="42317"/>
    <cellStyle name="Input 3 7 2 2 14" xfId="42530"/>
    <cellStyle name="Input 3 7 2 2 15" xfId="43513"/>
    <cellStyle name="Input 3 7 2 2 2" xfId="2361"/>
    <cellStyle name="Input 3 7 2 2 2 10" xfId="37623"/>
    <cellStyle name="Input 3 7 2 2 2 11" xfId="42249"/>
    <cellStyle name="Input 3 7 2 2 2 12" xfId="42346"/>
    <cellStyle name="Input 3 7 2 2 2 13" xfId="43680"/>
    <cellStyle name="Input 3 7 2 2 2 2" xfId="5481"/>
    <cellStyle name="Input 3 7 2 2 2 2 2" xfId="11916"/>
    <cellStyle name="Input 3 7 2 2 2 2 2 2" xfId="30243"/>
    <cellStyle name="Input 3 7 2 2 2 2 2 3" xfId="36356"/>
    <cellStyle name="Input 3 7 2 2 2 2 2 4" xfId="50710"/>
    <cellStyle name="Input 3 7 2 2 2 2 3" xfId="24933"/>
    <cellStyle name="Input 3 7 2 2 2 2 4" xfId="29819"/>
    <cellStyle name="Input 3 7 2 2 2 2 5" xfId="44340"/>
    <cellStyle name="Input 3 7 2 2 2 3" xfId="6912"/>
    <cellStyle name="Input 3 7 2 2 2 3 2" xfId="13199"/>
    <cellStyle name="Input 3 7 2 2 2 3 2 2" xfId="31526"/>
    <cellStyle name="Input 3 7 2 2 2 3 2 3" xfId="23879"/>
    <cellStyle name="Input 3 7 2 2 2 3 2 4" xfId="51483"/>
    <cellStyle name="Input 3 7 2 2 2 3 3" xfId="26364"/>
    <cellStyle name="Input 3 7 2 2 2 3 4" xfId="35551"/>
    <cellStyle name="Input 3 7 2 2 2 3 5" xfId="45770"/>
    <cellStyle name="Input 3 7 2 2 2 4" xfId="8838"/>
    <cellStyle name="Input 3 7 2 2 2 4 2" xfId="27884"/>
    <cellStyle name="Input 3 7 2 2 2 4 2 2" xfId="52383"/>
    <cellStyle name="Input 3 7 2 2 2 4 3" xfId="29783"/>
    <cellStyle name="Input 3 7 2 2 2 4 4" xfId="47435"/>
    <cellStyle name="Input 3 7 2 2 2 5" xfId="14862"/>
    <cellStyle name="Input 3 7 2 2 2 5 2" xfId="33189"/>
    <cellStyle name="Input 3 7 2 2 2 5 2 2" xfId="52794"/>
    <cellStyle name="Input 3 7 2 2 2 5 3" xfId="40017"/>
    <cellStyle name="Input 3 7 2 2 2 5 4" xfId="48190"/>
    <cellStyle name="Input 3 7 2 2 2 6" xfId="15556"/>
    <cellStyle name="Input 3 7 2 2 2 6 2" xfId="33883"/>
    <cellStyle name="Input 3 7 2 2 2 6 2 2" xfId="53174"/>
    <cellStyle name="Input 3 7 2 2 2 6 3" xfId="40711"/>
    <cellStyle name="Input 3 7 2 2 2 6 4" xfId="48884"/>
    <cellStyle name="Input 3 7 2 2 2 7" xfId="16174"/>
    <cellStyle name="Input 3 7 2 2 2 7 2" xfId="34501"/>
    <cellStyle name="Input 3 7 2 2 2 7 2 2" xfId="53507"/>
    <cellStyle name="Input 3 7 2 2 2 7 3" xfId="41329"/>
    <cellStyle name="Input 3 7 2 2 2 7 4" xfId="49502"/>
    <cellStyle name="Input 3 7 2 2 2 8" xfId="4821"/>
    <cellStyle name="Input 3 7 2 2 2 8 2" xfId="50345"/>
    <cellStyle name="Input 3 7 2 2 2 9" xfId="24273"/>
    <cellStyle name="Input 3 7 2 2 3" xfId="2731"/>
    <cellStyle name="Input 3 7 2 2 3 10" xfId="29513"/>
    <cellStyle name="Input 3 7 2 2 3 11" xfId="38633"/>
    <cellStyle name="Input 3 7 2 2 3 12" xfId="37527"/>
    <cellStyle name="Input 3 7 2 2 3 13" xfId="44050"/>
    <cellStyle name="Input 3 7 2 2 3 2" xfId="6546"/>
    <cellStyle name="Input 3 7 2 2 3 2 2" xfId="12882"/>
    <cellStyle name="Input 3 7 2 2 3 2 2 2" xfId="31209"/>
    <cellStyle name="Input 3 7 2 2 3 2 2 3" xfId="36853"/>
    <cellStyle name="Input 3 7 2 2 3 2 2 4" xfId="51275"/>
    <cellStyle name="Input 3 7 2 2 3 2 3" xfId="25998"/>
    <cellStyle name="Input 3 7 2 2 3 2 4" xfId="36834"/>
    <cellStyle name="Input 3 7 2 2 3 2 5" xfId="45404"/>
    <cellStyle name="Input 3 7 2 2 3 3" xfId="7282"/>
    <cellStyle name="Input 3 7 2 2 3 3 2" xfId="13569"/>
    <cellStyle name="Input 3 7 2 2 3 3 2 2" xfId="31896"/>
    <cellStyle name="Input 3 7 2 2 3 3 2 3" xfId="29605"/>
    <cellStyle name="Input 3 7 2 2 3 3 2 4" xfId="51678"/>
    <cellStyle name="Input 3 7 2 2 3 3 3" xfId="26734"/>
    <cellStyle name="Input 3 7 2 2 3 3 4" xfId="39181"/>
    <cellStyle name="Input 3 7 2 2 3 3 5" xfId="46140"/>
    <cellStyle name="Input 3 7 2 2 3 4" xfId="9208"/>
    <cellStyle name="Input 3 7 2 2 3 4 2" xfId="28254"/>
    <cellStyle name="Input 3 7 2 2 3 4 2 2" xfId="52578"/>
    <cellStyle name="Input 3 7 2 2 3 4 3" xfId="27290"/>
    <cellStyle name="Input 3 7 2 2 3 4 4" xfId="47805"/>
    <cellStyle name="Input 3 7 2 2 3 5" xfId="15232"/>
    <cellStyle name="Input 3 7 2 2 3 5 2" xfId="33559"/>
    <cellStyle name="Input 3 7 2 2 3 5 2 2" xfId="52989"/>
    <cellStyle name="Input 3 7 2 2 3 5 3" xfId="40387"/>
    <cellStyle name="Input 3 7 2 2 3 5 4" xfId="48560"/>
    <cellStyle name="Input 3 7 2 2 3 6" xfId="15926"/>
    <cellStyle name="Input 3 7 2 2 3 6 2" xfId="34253"/>
    <cellStyle name="Input 3 7 2 2 3 6 2 2" xfId="53369"/>
    <cellStyle name="Input 3 7 2 2 3 6 3" xfId="41081"/>
    <cellStyle name="Input 3 7 2 2 3 6 4" xfId="49254"/>
    <cellStyle name="Input 3 7 2 2 3 7" xfId="16544"/>
    <cellStyle name="Input 3 7 2 2 3 7 2" xfId="34871"/>
    <cellStyle name="Input 3 7 2 2 3 7 2 2" xfId="53702"/>
    <cellStyle name="Input 3 7 2 2 3 7 3" xfId="41699"/>
    <cellStyle name="Input 3 7 2 2 3 7 4" xfId="49872"/>
    <cellStyle name="Input 3 7 2 2 3 8" xfId="5191"/>
    <cellStyle name="Input 3 7 2 2 3 8 2" xfId="50540"/>
    <cellStyle name="Input 3 7 2 2 3 9" xfId="24643"/>
    <cellStyle name="Input 3 7 2 2 4" xfId="5910"/>
    <cellStyle name="Input 3 7 2 2 4 2" xfId="12308"/>
    <cellStyle name="Input 3 7 2 2 4 2 2" xfId="30635"/>
    <cellStyle name="Input 3 7 2 2 4 2 3" xfId="38593"/>
    <cellStyle name="Input 3 7 2 2 4 2 4" xfId="50939"/>
    <cellStyle name="Input 3 7 2 2 4 3" xfId="25362"/>
    <cellStyle name="Input 3 7 2 2 4 4" xfId="35648"/>
    <cellStyle name="Input 3 7 2 2 4 5" xfId="44769"/>
    <cellStyle name="Input 3 7 2 2 5" xfId="6679"/>
    <cellStyle name="Input 3 7 2 2 5 2" xfId="12993"/>
    <cellStyle name="Input 3 7 2 2 5 2 2" xfId="31320"/>
    <cellStyle name="Input 3 7 2 2 5 2 3" xfId="34880"/>
    <cellStyle name="Input 3 7 2 2 5 2 4" xfId="51349"/>
    <cellStyle name="Input 3 7 2 2 5 3" xfId="26131"/>
    <cellStyle name="Input 3 7 2 2 5 4" xfId="4572"/>
    <cellStyle name="Input 3 7 2 2 5 5" xfId="45537"/>
    <cellStyle name="Input 3 7 2 2 6" xfId="8489"/>
    <cellStyle name="Input 3 7 2 2 6 2" xfId="27603"/>
    <cellStyle name="Input 3 7 2 2 6 2 2" xfId="52241"/>
    <cellStyle name="Input 3 7 2 2 6 3" xfId="39366"/>
    <cellStyle name="Input 3 7 2 2 6 4" xfId="47173"/>
    <cellStyle name="Input 3 7 2 2 7" xfId="14620"/>
    <cellStyle name="Input 3 7 2 2 7 2" xfId="32947"/>
    <cellStyle name="Input 3 7 2 2 7 2 2" xfId="52661"/>
    <cellStyle name="Input 3 7 2 2 7 3" xfId="39775"/>
    <cellStyle name="Input 3 7 2 2 7 4" xfId="47948"/>
    <cellStyle name="Input 3 7 2 2 8" xfId="15348"/>
    <cellStyle name="Input 3 7 2 2 8 2" xfId="33675"/>
    <cellStyle name="Input 3 7 2 2 8 2 2" xfId="53058"/>
    <cellStyle name="Input 3 7 2 2 8 3" xfId="40503"/>
    <cellStyle name="Input 3 7 2 2 8 4" xfId="48676"/>
    <cellStyle name="Input 3 7 2 2 9" xfId="16007"/>
    <cellStyle name="Input 3 7 2 2 9 2" xfId="34334"/>
    <cellStyle name="Input 3 7 2 2 9 2 2" xfId="53414"/>
    <cellStyle name="Input 3 7 2 2 9 3" xfId="41162"/>
    <cellStyle name="Input 3 7 2 2 9 4" xfId="49335"/>
    <cellStyle name="Input 3 7 2 3" xfId="2239"/>
    <cellStyle name="Input 3 7 2 3 10" xfId="29578"/>
    <cellStyle name="Input 3 7 2 3 11" xfId="41961"/>
    <cellStyle name="Input 3 7 2 3 12" xfId="41740"/>
    <cellStyle name="Input 3 7 2 3 13" xfId="43558"/>
    <cellStyle name="Input 3 7 2 3 2" xfId="5765"/>
    <cellStyle name="Input 3 7 2 3 2 2" xfId="12176"/>
    <cellStyle name="Input 3 7 2 3 2 2 2" xfId="30503"/>
    <cellStyle name="Input 3 7 2 3 2 2 3" xfId="38377"/>
    <cellStyle name="Input 3 7 2 3 2 2 4" xfId="50862"/>
    <cellStyle name="Input 3 7 2 3 2 3" xfId="25217"/>
    <cellStyle name="Input 3 7 2 3 2 4" xfId="26905"/>
    <cellStyle name="Input 3 7 2 3 2 5" xfId="44624"/>
    <cellStyle name="Input 3 7 2 3 3" xfId="6790"/>
    <cellStyle name="Input 3 7 2 3 3 2" xfId="13077"/>
    <cellStyle name="Input 3 7 2 3 3 2 2" xfId="31404"/>
    <cellStyle name="Input 3 7 2 3 3 2 3" xfId="29754"/>
    <cellStyle name="Input 3 7 2 3 3 2 4" xfId="51414"/>
    <cellStyle name="Input 3 7 2 3 3 3" xfId="26242"/>
    <cellStyle name="Input 3 7 2 3 3 4" xfId="38635"/>
    <cellStyle name="Input 3 7 2 3 3 5" xfId="45648"/>
    <cellStyle name="Input 3 7 2 3 4" xfId="8716"/>
    <cellStyle name="Input 3 7 2 3 4 2" xfId="27762"/>
    <cellStyle name="Input 3 7 2 3 4 2 2" xfId="52314"/>
    <cellStyle name="Input 3 7 2 3 4 3" xfId="37860"/>
    <cellStyle name="Input 3 7 2 3 4 4" xfId="47313"/>
    <cellStyle name="Input 3 7 2 3 5" xfId="14740"/>
    <cellStyle name="Input 3 7 2 3 5 2" xfId="33067"/>
    <cellStyle name="Input 3 7 2 3 5 2 2" xfId="52725"/>
    <cellStyle name="Input 3 7 2 3 5 3" xfId="39895"/>
    <cellStyle name="Input 3 7 2 3 5 4" xfId="48068"/>
    <cellStyle name="Input 3 7 2 3 6" xfId="15434"/>
    <cellStyle name="Input 3 7 2 3 6 2" xfId="33761"/>
    <cellStyle name="Input 3 7 2 3 6 2 2" xfId="53105"/>
    <cellStyle name="Input 3 7 2 3 6 3" xfId="40589"/>
    <cellStyle name="Input 3 7 2 3 6 4" xfId="48762"/>
    <cellStyle name="Input 3 7 2 3 7" xfId="16052"/>
    <cellStyle name="Input 3 7 2 3 7 2" xfId="34379"/>
    <cellStyle name="Input 3 7 2 3 7 2 2" xfId="53438"/>
    <cellStyle name="Input 3 7 2 3 7 3" xfId="41207"/>
    <cellStyle name="Input 3 7 2 3 7 4" xfId="49380"/>
    <cellStyle name="Input 3 7 2 3 8" xfId="4699"/>
    <cellStyle name="Input 3 7 2 3 8 2" xfId="50276"/>
    <cellStyle name="Input 3 7 2 3 9" xfId="24151"/>
    <cellStyle name="Input 3 7 2 4" xfId="2274"/>
    <cellStyle name="Input 3 7 2 4 10" xfId="29320"/>
    <cellStyle name="Input 3 7 2 4 11" xfId="36880"/>
    <cellStyle name="Input 3 7 2 4 12" xfId="42255"/>
    <cellStyle name="Input 3 7 2 4 13" xfId="43593"/>
    <cellStyle name="Input 3 7 2 4 2" xfId="6123"/>
    <cellStyle name="Input 3 7 2 4 2 2" xfId="12501"/>
    <cellStyle name="Input 3 7 2 4 2 2 2" xfId="30828"/>
    <cellStyle name="Input 3 7 2 4 2 2 3" xfId="27530"/>
    <cellStyle name="Input 3 7 2 4 2 2 4" xfId="51048"/>
    <cellStyle name="Input 3 7 2 4 2 3" xfId="25575"/>
    <cellStyle name="Input 3 7 2 4 2 4" xfId="35213"/>
    <cellStyle name="Input 3 7 2 4 2 5" xfId="44982"/>
    <cellStyle name="Input 3 7 2 4 3" xfId="6825"/>
    <cellStyle name="Input 3 7 2 4 3 2" xfId="13112"/>
    <cellStyle name="Input 3 7 2 4 3 2 2" xfId="31439"/>
    <cellStyle name="Input 3 7 2 4 3 2 3" xfId="38777"/>
    <cellStyle name="Input 3 7 2 4 3 2 4" xfId="51436"/>
    <cellStyle name="Input 3 7 2 4 3 3" xfId="26277"/>
    <cellStyle name="Input 3 7 2 4 3 4" xfId="37141"/>
    <cellStyle name="Input 3 7 2 4 3 5" xfId="45683"/>
    <cellStyle name="Input 3 7 2 4 4" xfId="8751"/>
    <cellStyle name="Input 3 7 2 4 4 2" xfId="27797"/>
    <cellStyle name="Input 3 7 2 4 4 2 2" xfId="52336"/>
    <cellStyle name="Input 3 7 2 4 4 3" xfId="36073"/>
    <cellStyle name="Input 3 7 2 4 4 4" xfId="47348"/>
    <cellStyle name="Input 3 7 2 4 5" xfId="14775"/>
    <cellStyle name="Input 3 7 2 4 5 2" xfId="33102"/>
    <cellStyle name="Input 3 7 2 4 5 2 2" xfId="52747"/>
    <cellStyle name="Input 3 7 2 4 5 3" xfId="39930"/>
    <cellStyle name="Input 3 7 2 4 5 4" xfId="48103"/>
    <cellStyle name="Input 3 7 2 4 6" xfId="15469"/>
    <cellStyle name="Input 3 7 2 4 6 2" xfId="33796"/>
    <cellStyle name="Input 3 7 2 4 6 2 2" xfId="53127"/>
    <cellStyle name="Input 3 7 2 4 6 3" xfId="40624"/>
    <cellStyle name="Input 3 7 2 4 6 4" xfId="48797"/>
    <cellStyle name="Input 3 7 2 4 7" xfId="16087"/>
    <cellStyle name="Input 3 7 2 4 7 2" xfId="34414"/>
    <cellStyle name="Input 3 7 2 4 7 2 2" xfId="53460"/>
    <cellStyle name="Input 3 7 2 4 7 3" xfId="41242"/>
    <cellStyle name="Input 3 7 2 4 7 4" xfId="49415"/>
    <cellStyle name="Input 3 7 2 4 8" xfId="4734"/>
    <cellStyle name="Input 3 7 2 4 8 2" xfId="50298"/>
    <cellStyle name="Input 3 7 2 4 9" xfId="24186"/>
    <cellStyle name="Input 3 7 2 5" xfId="5571"/>
    <cellStyle name="Input 3 7 2 5 2" xfId="12000"/>
    <cellStyle name="Input 3 7 2 5 2 2" xfId="30327"/>
    <cellStyle name="Input 3 7 2 5 2 3" xfId="38191"/>
    <cellStyle name="Input 3 7 2 5 2 4" xfId="50763"/>
    <cellStyle name="Input 3 7 2 5 3" xfId="25023"/>
    <cellStyle name="Input 3 7 2 5 4" xfId="37488"/>
    <cellStyle name="Input 3 7 2 5 5" xfId="44430"/>
    <cellStyle name="Input 3 7 2 6" xfId="6506"/>
    <cellStyle name="Input 3 7 2 6 2" xfId="12842"/>
    <cellStyle name="Input 3 7 2 6 2 2" xfId="31169"/>
    <cellStyle name="Input 3 7 2 6 2 3" xfId="37867"/>
    <cellStyle name="Input 3 7 2 6 2 4" xfId="51252"/>
    <cellStyle name="Input 3 7 2 6 3" xfId="25958"/>
    <cellStyle name="Input 3 7 2 6 4" xfId="37851"/>
    <cellStyle name="Input 3 7 2 6 5" xfId="45364"/>
    <cellStyle name="Input 3 7 2 7" xfId="3843"/>
    <cellStyle name="Input 3 7 2 7 2" xfId="10831"/>
    <cellStyle name="Input 3 7 2 7 2 2" xfId="29409"/>
    <cellStyle name="Input 3 7 2 7 2 3" xfId="37101"/>
    <cellStyle name="Input 3 7 2 7 2 4" xfId="50200"/>
    <cellStyle name="Input 3 7 2 7 3" xfId="4000"/>
    <cellStyle name="Input 3 7 2 7 4" xfId="37289"/>
    <cellStyle name="Input 3 7 2 7 5" xfId="43405"/>
    <cellStyle name="Input 3 7 2 8" xfId="7323"/>
    <cellStyle name="Input 3 7 2 8 2" xfId="26775"/>
    <cellStyle name="Input 3 7 2 8 2 2" xfId="51705"/>
    <cellStyle name="Input 3 7 2 8 3" xfId="28845"/>
    <cellStyle name="Input 3 7 2 8 4" xfId="46181"/>
    <cellStyle name="Input 3 7 2 9" xfId="13935"/>
    <cellStyle name="Input 3 7 2 9 2" xfId="32262"/>
    <cellStyle name="Input 3 7 2 9 2 2" xfId="51958"/>
    <cellStyle name="Input 3 7 2 9 3" xfId="37111"/>
    <cellStyle name="Input 3 7 2 9 4" xfId="46666"/>
    <cellStyle name="Input 3 7 20" xfId="42835"/>
    <cellStyle name="Input 3 7 3" xfId="1437"/>
    <cellStyle name="Input 3 7 3 10" xfId="14634"/>
    <cellStyle name="Input 3 7 3 10 2" xfId="32961"/>
    <cellStyle name="Input 3 7 3 10 2 2" xfId="52670"/>
    <cellStyle name="Input 3 7 3 10 3" xfId="39789"/>
    <cellStyle name="Input 3 7 3 10 4" xfId="47962"/>
    <cellStyle name="Input 3 7 3 11" xfId="15357"/>
    <cellStyle name="Input 3 7 3 11 2" xfId="33684"/>
    <cellStyle name="Input 3 7 3 11 2 2" xfId="53064"/>
    <cellStyle name="Input 3 7 3 11 3" xfId="40512"/>
    <cellStyle name="Input 3 7 3 11 4" xfId="48685"/>
    <cellStyle name="Input 3 7 3 12" xfId="4022"/>
    <cellStyle name="Input 3 7 3 12 2" xfId="49987"/>
    <cellStyle name="Input 3 7 3 13" xfId="23570"/>
    <cellStyle name="Input 3 7 3 14" xfId="39115"/>
    <cellStyle name="Input 3 7 3 15" xfId="23644"/>
    <cellStyle name="Input 3 7 3 16" xfId="42254"/>
    <cellStyle name="Input 3 7 3 17" xfId="43019"/>
    <cellStyle name="Input 3 7 3 2" xfId="2271"/>
    <cellStyle name="Input 3 7 3 2 10" xfId="4119"/>
    <cellStyle name="Input 3 7 3 2 11" xfId="41779"/>
    <cellStyle name="Input 3 7 3 2 12" xfId="42078"/>
    <cellStyle name="Input 3 7 3 2 13" xfId="43590"/>
    <cellStyle name="Input 3 7 3 2 2" xfId="5386"/>
    <cellStyle name="Input 3 7 3 2 2 2" xfId="11824"/>
    <cellStyle name="Input 3 7 3 2 2 2 2" xfId="30151"/>
    <cellStyle name="Input 3 7 3 2 2 2 3" xfId="27265"/>
    <cellStyle name="Input 3 7 3 2 2 2 4" xfId="50653"/>
    <cellStyle name="Input 3 7 3 2 2 3" xfId="24838"/>
    <cellStyle name="Input 3 7 3 2 2 4" xfId="37276"/>
    <cellStyle name="Input 3 7 3 2 2 5" xfId="44245"/>
    <cellStyle name="Input 3 7 3 2 3" xfId="6822"/>
    <cellStyle name="Input 3 7 3 2 3 2" xfId="13109"/>
    <cellStyle name="Input 3 7 3 2 3 2 2" xfId="31436"/>
    <cellStyle name="Input 3 7 3 2 3 2 3" xfId="2825"/>
    <cellStyle name="Input 3 7 3 2 3 2 4" xfId="51434"/>
    <cellStyle name="Input 3 7 3 2 3 3" xfId="26274"/>
    <cellStyle name="Input 3 7 3 2 3 4" xfId="28485"/>
    <cellStyle name="Input 3 7 3 2 3 5" xfId="45680"/>
    <cellStyle name="Input 3 7 3 2 4" xfId="8748"/>
    <cellStyle name="Input 3 7 3 2 4 2" xfId="27794"/>
    <cellStyle name="Input 3 7 3 2 4 2 2" xfId="52334"/>
    <cellStyle name="Input 3 7 3 2 4 3" xfId="29623"/>
    <cellStyle name="Input 3 7 3 2 4 4" xfId="47345"/>
    <cellStyle name="Input 3 7 3 2 5" xfId="14772"/>
    <cellStyle name="Input 3 7 3 2 5 2" xfId="33099"/>
    <cellStyle name="Input 3 7 3 2 5 2 2" xfId="52745"/>
    <cellStyle name="Input 3 7 3 2 5 3" xfId="39927"/>
    <cellStyle name="Input 3 7 3 2 5 4" xfId="48100"/>
    <cellStyle name="Input 3 7 3 2 6" xfId="15466"/>
    <cellStyle name="Input 3 7 3 2 6 2" xfId="33793"/>
    <cellStyle name="Input 3 7 3 2 6 2 2" xfId="53125"/>
    <cellStyle name="Input 3 7 3 2 6 3" xfId="40621"/>
    <cellStyle name="Input 3 7 3 2 6 4" xfId="48794"/>
    <cellStyle name="Input 3 7 3 2 7" xfId="16084"/>
    <cellStyle name="Input 3 7 3 2 7 2" xfId="34411"/>
    <cellStyle name="Input 3 7 3 2 7 2 2" xfId="53458"/>
    <cellStyle name="Input 3 7 3 2 7 3" xfId="41239"/>
    <cellStyle name="Input 3 7 3 2 7 4" xfId="49412"/>
    <cellStyle name="Input 3 7 3 2 8" xfId="4731"/>
    <cellStyle name="Input 3 7 3 2 8 2" xfId="50296"/>
    <cellStyle name="Input 3 7 3 2 9" xfId="24183"/>
    <cellStyle name="Input 3 7 3 3" xfId="2527"/>
    <cellStyle name="Input 3 7 3 3 10" xfId="37429"/>
    <cellStyle name="Input 3 7 3 3 11" xfId="41995"/>
    <cellStyle name="Input 3 7 3 3 12" xfId="29782"/>
    <cellStyle name="Input 3 7 3 3 13" xfId="43846"/>
    <cellStyle name="Input 3 7 3 3 2" xfId="5773"/>
    <cellStyle name="Input 3 7 3 3 2 2" xfId="12182"/>
    <cellStyle name="Input 3 7 3 3 2 2 2" xfId="30509"/>
    <cellStyle name="Input 3 7 3 3 2 2 3" xfId="28613"/>
    <cellStyle name="Input 3 7 3 3 2 2 4" xfId="50868"/>
    <cellStyle name="Input 3 7 3 3 2 3" xfId="25225"/>
    <cellStyle name="Input 3 7 3 3 2 4" xfId="36761"/>
    <cellStyle name="Input 3 7 3 3 2 5" xfId="44632"/>
    <cellStyle name="Input 3 7 3 3 3" xfId="7078"/>
    <cellStyle name="Input 3 7 3 3 3 2" xfId="13365"/>
    <cellStyle name="Input 3 7 3 3 3 2 2" xfId="31692"/>
    <cellStyle name="Input 3 7 3 3 3 2 3" xfId="4103"/>
    <cellStyle name="Input 3 7 3 3 3 2 4" xfId="51571"/>
    <cellStyle name="Input 3 7 3 3 3 3" xfId="26530"/>
    <cellStyle name="Input 3 7 3 3 3 4" xfId="35344"/>
    <cellStyle name="Input 3 7 3 3 3 5" xfId="45936"/>
    <cellStyle name="Input 3 7 3 3 4" xfId="9004"/>
    <cellStyle name="Input 3 7 3 3 4 2" xfId="28050"/>
    <cellStyle name="Input 3 7 3 3 4 2 2" xfId="52471"/>
    <cellStyle name="Input 3 7 3 3 4 3" xfId="36487"/>
    <cellStyle name="Input 3 7 3 3 4 4" xfId="47601"/>
    <cellStyle name="Input 3 7 3 3 5" xfId="15028"/>
    <cellStyle name="Input 3 7 3 3 5 2" xfId="33355"/>
    <cellStyle name="Input 3 7 3 3 5 2 2" xfId="52882"/>
    <cellStyle name="Input 3 7 3 3 5 3" xfId="40183"/>
    <cellStyle name="Input 3 7 3 3 5 4" xfId="48356"/>
    <cellStyle name="Input 3 7 3 3 6" xfId="15722"/>
    <cellStyle name="Input 3 7 3 3 6 2" xfId="34049"/>
    <cellStyle name="Input 3 7 3 3 6 2 2" xfId="53262"/>
    <cellStyle name="Input 3 7 3 3 6 3" xfId="40877"/>
    <cellStyle name="Input 3 7 3 3 6 4" xfId="49050"/>
    <cellStyle name="Input 3 7 3 3 7" xfId="16340"/>
    <cellStyle name="Input 3 7 3 3 7 2" xfId="34667"/>
    <cellStyle name="Input 3 7 3 3 7 2 2" xfId="53595"/>
    <cellStyle name="Input 3 7 3 3 7 3" xfId="41495"/>
    <cellStyle name="Input 3 7 3 3 7 4" xfId="49668"/>
    <cellStyle name="Input 3 7 3 3 8" xfId="4987"/>
    <cellStyle name="Input 3 7 3 3 8 2" xfId="50433"/>
    <cellStyle name="Input 3 7 3 3 9" xfId="24439"/>
    <cellStyle name="Input 3 7 3 4" xfId="5417"/>
    <cellStyle name="Input 3 7 3 4 2" xfId="11853"/>
    <cellStyle name="Input 3 7 3 4 2 2" xfId="30180"/>
    <cellStyle name="Input 3 7 3 4 2 3" xfId="35115"/>
    <cellStyle name="Input 3 7 3 4 2 4" xfId="50675"/>
    <cellStyle name="Input 3 7 3 4 3" xfId="24869"/>
    <cellStyle name="Input 3 7 3 4 4" xfId="39312"/>
    <cellStyle name="Input 3 7 3 4 5" xfId="44276"/>
    <cellStyle name="Input 3 7 3 5" xfId="5799"/>
    <cellStyle name="Input 3 7 3 5 2" xfId="12206"/>
    <cellStyle name="Input 3 7 3 5 2 2" xfId="30533"/>
    <cellStyle name="Input 3 7 3 5 2 3" xfId="28908"/>
    <cellStyle name="Input 3 7 3 5 2 4" xfId="50883"/>
    <cellStyle name="Input 3 7 3 5 3" xfId="25251"/>
    <cellStyle name="Input 3 7 3 5 4" xfId="37615"/>
    <cellStyle name="Input 3 7 3 5 5" xfId="44658"/>
    <cellStyle name="Input 3 7 3 6" xfId="5512"/>
    <cellStyle name="Input 3 7 3 6 2" xfId="11946"/>
    <cellStyle name="Input 3 7 3 6 2 2" xfId="30273"/>
    <cellStyle name="Input 3 7 3 6 2 3" xfId="38608"/>
    <cellStyle name="Input 3 7 3 6 2 4" xfId="50728"/>
    <cellStyle name="Input 3 7 3 6 3" xfId="24964"/>
    <cellStyle name="Input 3 7 3 6 4" xfId="35722"/>
    <cellStyle name="Input 3 7 3 6 5" xfId="44371"/>
    <cellStyle name="Input 3 7 3 7" xfId="6604"/>
    <cellStyle name="Input 3 7 3 7 2" xfId="26056"/>
    <cellStyle name="Input 3 7 3 7 2 2" xfId="51313"/>
    <cellStyle name="Input 3 7 3 7 3" xfId="35767"/>
    <cellStyle name="Input 3 7 3 7 4" xfId="45462"/>
    <cellStyle name="Input 3 7 3 8" xfId="14071"/>
    <cellStyle name="Input 3 7 3 8 2" xfId="32398"/>
    <cellStyle name="Input 3 7 3 8 2 2" xfId="52034"/>
    <cellStyle name="Input 3 7 3 8 3" xfId="36386"/>
    <cellStyle name="Input 3 7 3 8 4" xfId="46802"/>
    <cellStyle name="Input 3 7 3 9" xfId="14399"/>
    <cellStyle name="Input 3 7 3 9 2" xfId="32726"/>
    <cellStyle name="Input 3 7 3 9 2 2" xfId="52251"/>
    <cellStyle name="Input 3 7 3 9 3" xfId="39554"/>
    <cellStyle name="Input 3 7 3 9 4" xfId="47190"/>
    <cellStyle name="Input 3 7 4" xfId="1938"/>
    <cellStyle name="Input 3 7 4 10" xfId="15287"/>
    <cellStyle name="Input 3 7 4 10 2" xfId="33614"/>
    <cellStyle name="Input 3 7 4 10 2 2" xfId="53025"/>
    <cellStyle name="Input 3 7 4 10 3" xfId="40442"/>
    <cellStyle name="Input 3 7 4 10 4" xfId="48615"/>
    <cellStyle name="Input 3 7 4 11" xfId="15951"/>
    <cellStyle name="Input 3 7 4 11 2" xfId="34278"/>
    <cellStyle name="Input 3 7 4 11 2 2" xfId="53385"/>
    <cellStyle name="Input 3 7 4 11 3" xfId="41106"/>
    <cellStyle name="Input 3 7 4 11 4" xfId="49279"/>
    <cellStyle name="Input 3 7 4 12" xfId="4430"/>
    <cellStyle name="Input 3 7 4 12 2" xfId="49923"/>
    <cellStyle name="Input 3 7 4 13" xfId="23927"/>
    <cellStyle name="Input 3 7 4 14" xfId="23615"/>
    <cellStyle name="Input 3 7 4 15" xfId="26901"/>
    <cellStyle name="Input 3 7 4 16" xfId="42040"/>
    <cellStyle name="Input 3 7 4 17" xfId="42898"/>
    <cellStyle name="Input 3 7 4 2" xfId="2481"/>
    <cellStyle name="Input 3 7 4 2 10" xfId="38972"/>
    <cellStyle name="Input 3 7 4 2 11" xfId="41882"/>
    <cellStyle name="Input 3 7 4 2 12" xfId="42727"/>
    <cellStyle name="Input 3 7 4 2 13" xfId="43800"/>
    <cellStyle name="Input 3 7 4 2 2" xfId="5842"/>
    <cellStyle name="Input 3 7 4 2 2 2" xfId="12248"/>
    <cellStyle name="Input 3 7 4 2 2 2 2" xfId="30575"/>
    <cellStyle name="Input 3 7 4 2 2 2 3" xfId="27227"/>
    <cellStyle name="Input 3 7 4 2 2 2 4" xfId="50902"/>
    <cellStyle name="Input 3 7 4 2 2 3" xfId="25294"/>
    <cellStyle name="Input 3 7 4 2 2 4" xfId="38458"/>
    <cellStyle name="Input 3 7 4 2 2 5" xfId="44701"/>
    <cellStyle name="Input 3 7 4 2 3" xfId="7032"/>
    <cellStyle name="Input 3 7 4 2 3 2" xfId="13319"/>
    <cellStyle name="Input 3 7 4 2 3 2 2" xfId="31646"/>
    <cellStyle name="Input 3 7 4 2 3 2 3" xfId="39189"/>
    <cellStyle name="Input 3 7 4 2 3 2 4" xfId="51548"/>
    <cellStyle name="Input 3 7 4 2 3 3" xfId="26484"/>
    <cellStyle name="Input 3 7 4 2 3 4" xfId="27279"/>
    <cellStyle name="Input 3 7 4 2 3 5" xfId="45890"/>
    <cellStyle name="Input 3 7 4 2 4" xfId="8958"/>
    <cellStyle name="Input 3 7 4 2 4 2" xfId="28004"/>
    <cellStyle name="Input 3 7 4 2 4 2 2" xfId="52448"/>
    <cellStyle name="Input 3 7 4 2 4 3" xfId="34987"/>
    <cellStyle name="Input 3 7 4 2 4 4" xfId="47555"/>
    <cellStyle name="Input 3 7 4 2 5" xfId="14982"/>
    <cellStyle name="Input 3 7 4 2 5 2" xfId="33309"/>
    <cellStyle name="Input 3 7 4 2 5 2 2" xfId="52859"/>
    <cellStyle name="Input 3 7 4 2 5 3" xfId="40137"/>
    <cellStyle name="Input 3 7 4 2 5 4" xfId="48310"/>
    <cellStyle name="Input 3 7 4 2 6" xfId="15676"/>
    <cellStyle name="Input 3 7 4 2 6 2" xfId="34003"/>
    <cellStyle name="Input 3 7 4 2 6 2 2" xfId="53239"/>
    <cellStyle name="Input 3 7 4 2 6 3" xfId="40831"/>
    <cellStyle name="Input 3 7 4 2 6 4" xfId="49004"/>
    <cellStyle name="Input 3 7 4 2 7" xfId="16294"/>
    <cellStyle name="Input 3 7 4 2 7 2" xfId="34621"/>
    <cellStyle name="Input 3 7 4 2 7 2 2" xfId="53572"/>
    <cellStyle name="Input 3 7 4 2 7 3" xfId="41449"/>
    <cellStyle name="Input 3 7 4 2 7 4" xfId="49622"/>
    <cellStyle name="Input 3 7 4 2 8" xfId="4941"/>
    <cellStyle name="Input 3 7 4 2 8 2" xfId="50410"/>
    <cellStyle name="Input 3 7 4 2 9" xfId="24393"/>
    <cellStyle name="Input 3 7 4 3" xfId="2675"/>
    <cellStyle name="Input 3 7 4 3 10" xfId="29950"/>
    <cellStyle name="Input 3 7 4 3 11" xfId="42406"/>
    <cellStyle name="Input 3 7 4 3 12" xfId="35023"/>
    <cellStyle name="Input 3 7 4 3 13" xfId="43994"/>
    <cellStyle name="Input 3 7 4 3 2" xfId="5946"/>
    <cellStyle name="Input 3 7 4 3 2 2" xfId="12343"/>
    <cellStyle name="Input 3 7 4 3 2 2 2" xfId="30670"/>
    <cellStyle name="Input 3 7 4 3 2 2 3" xfId="36538"/>
    <cellStyle name="Input 3 7 4 3 2 2 4" xfId="50957"/>
    <cellStyle name="Input 3 7 4 3 2 3" xfId="25398"/>
    <cellStyle name="Input 3 7 4 3 2 4" xfId="38026"/>
    <cellStyle name="Input 3 7 4 3 2 5" xfId="44805"/>
    <cellStyle name="Input 3 7 4 3 3" xfId="7226"/>
    <cellStyle name="Input 3 7 4 3 3 2" xfId="13513"/>
    <cellStyle name="Input 3 7 4 3 3 2 2" xfId="31840"/>
    <cellStyle name="Input 3 7 4 3 3 2 3" xfId="23676"/>
    <cellStyle name="Input 3 7 4 3 3 2 4" xfId="51649"/>
    <cellStyle name="Input 3 7 4 3 3 3" xfId="26678"/>
    <cellStyle name="Input 3 7 4 3 3 4" xfId="38111"/>
    <cellStyle name="Input 3 7 4 3 3 5" xfId="46084"/>
    <cellStyle name="Input 3 7 4 3 4" xfId="9152"/>
    <cellStyle name="Input 3 7 4 3 4 2" xfId="28198"/>
    <cellStyle name="Input 3 7 4 3 4 2 2" xfId="52549"/>
    <cellStyle name="Input 3 7 4 3 4 3" xfId="4344"/>
    <cellStyle name="Input 3 7 4 3 4 4" xfId="47749"/>
    <cellStyle name="Input 3 7 4 3 5" xfId="15176"/>
    <cellStyle name="Input 3 7 4 3 5 2" xfId="33503"/>
    <cellStyle name="Input 3 7 4 3 5 2 2" xfId="52960"/>
    <cellStyle name="Input 3 7 4 3 5 3" xfId="40331"/>
    <cellStyle name="Input 3 7 4 3 5 4" xfId="48504"/>
    <cellStyle name="Input 3 7 4 3 6" xfId="15870"/>
    <cellStyle name="Input 3 7 4 3 6 2" xfId="34197"/>
    <cellStyle name="Input 3 7 4 3 6 2 2" xfId="53340"/>
    <cellStyle name="Input 3 7 4 3 6 3" xfId="41025"/>
    <cellStyle name="Input 3 7 4 3 6 4" xfId="49198"/>
    <cellStyle name="Input 3 7 4 3 7" xfId="16488"/>
    <cellStyle name="Input 3 7 4 3 7 2" xfId="34815"/>
    <cellStyle name="Input 3 7 4 3 7 2 2" xfId="53673"/>
    <cellStyle name="Input 3 7 4 3 7 3" xfId="41643"/>
    <cellStyle name="Input 3 7 4 3 7 4" xfId="49816"/>
    <cellStyle name="Input 3 7 4 3 8" xfId="5135"/>
    <cellStyle name="Input 3 7 4 3 8 2" xfId="50511"/>
    <cellStyle name="Input 3 7 4 3 9" xfId="24587"/>
    <cellStyle name="Input 3 7 4 4" xfId="5661"/>
    <cellStyle name="Input 3 7 4 4 2" xfId="12084"/>
    <cellStyle name="Input 3 7 4 4 2 2" xfId="30411"/>
    <cellStyle name="Input 3 7 4 4 2 3" xfId="36564"/>
    <cellStyle name="Input 3 7 4 4 2 4" xfId="50805"/>
    <cellStyle name="Input 3 7 4 4 3" xfId="25113"/>
    <cellStyle name="Input 3 7 4 4 4" xfId="39253"/>
    <cellStyle name="Input 3 7 4 4 5" xfId="44520"/>
    <cellStyle name="Input 3 7 4 5" xfId="6618"/>
    <cellStyle name="Input 3 7 4 5 2" xfId="12936"/>
    <cellStyle name="Input 3 7 4 5 2 2" xfId="31263"/>
    <cellStyle name="Input 3 7 4 5 2 3" xfId="37582"/>
    <cellStyle name="Input 3 7 4 5 2 4" xfId="51319"/>
    <cellStyle name="Input 3 7 4 5 3" xfId="26070"/>
    <cellStyle name="Input 3 7 4 5 4" xfId="4281"/>
    <cellStyle name="Input 3 7 4 5 5" xfId="45476"/>
    <cellStyle name="Input 3 7 4 6" xfId="3354"/>
    <cellStyle name="Input 3 7 4 6 2" xfId="10392"/>
    <cellStyle name="Input 3 7 4 6 2 2" xfId="29110"/>
    <cellStyle name="Input 3 7 4 6 2 3" xfId="36829"/>
    <cellStyle name="Input 3 7 4 6 2 4" xfId="50118"/>
    <cellStyle name="Input 3 7 4 6 3" xfId="3742"/>
    <cellStyle name="Input 3 7 4 6 4" xfId="2895"/>
    <cellStyle name="Input 3 7 4 6 5" xfId="43255"/>
    <cellStyle name="Input 3 7 4 7" xfId="7296"/>
    <cellStyle name="Input 3 7 4 7 2" xfId="26748"/>
    <cellStyle name="Input 3 7 4 7 2 2" xfId="51689"/>
    <cellStyle name="Input 3 7 4 7 3" xfId="29575"/>
    <cellStyle name="Input 3 7 4 7 4" xfId="46154"/>
    <cellStyle name="Input 3 7 4 8" xfId="14373"/>
    <cellStyle name="Input 3 7 4 8 2" xfId="32700"/>
    <cellStyle name="Input 3 7 4 8 2 2" xfId="52207"/>
    <cellStyle name="Input 3 7 4 8 3" xfId="39528"/>
    <cellStyle name="Input 3 7 4 8 4" xfId="47108"/>
    <cellStyle name="Input 3 7 4 9" xfId="14557"/>
    <cellStyle name="Input 3 7 4 9 2" xfId="32884"/>
    <cellStyle name="Input 3 7 4 9 2 2" xfId="52627"/>
    <cellStyle name="Input 3 7 4 9 3" xfId="39712"/>
    <cellStyle name="Input 3 7 4 9 4" xfId="47885"/>
    <cellStyle name="Input 3 7 5" xfId="2460"/>
    <cellStyle name="Input 3 7 5 10" xfId="28414"/>
    <cellStyle name="Input 3 7 5 11" xfId="42702"/>
    <cellStyle name="Input 3 7 5 12" xfId="42616"/>
    <cellStyle name="Input 3 7 5 13" xfId="43779"/>
    <cellStyle name="Input 3 7 5 2" xfId="5462"/>
    <cellStyle name="Input 3 7 5 2 2" xfId="11898"/>
    <cellStyle name="Input 3 7 5 2 2 2" xfId="30225"/>
    <cellStyle name="Input 3 7 5 2 2 3" xfId="38755"/>
    <cellStyle name="Input 3 7 5 2 2 4" xfId="50701"/>
    <cellStyle name="Input 3 7 5 2 3" xfId="24914"/>
    <cellStyle name="Input 3 7 5 2 4" xfId="35841"/>
    <cellStyle name="Input 3 7 5 2 5" xfId="44321"/>
    <cellStyle name="Input 3 7 5 3" xfId="7011"/>
    <cellStyle name="Input 3 7 5 3 2" xfId="13298"/>
    <cellStyle name="Input 3 7 5 3 2 2" xfId="31625"/>
    <cellStyle name="Input 3 7 5 3 2 3" xfId="37112"/>
    <cellStyle name="Input 3 7 5 3 2 4" xfId="51537"/>
    <cellStyle name="Input 3 7 5 3 3" xfId="26463"/>
    <cellStyle name="Input 3 7 5 3 4" xfId="29771"/>
    <cellStyle name="Input 3 7 5 3 5" xfId="45869"/>
    <cellStyle name="Input 3 7 5 4" xfId="8937"/>
    <cellStyle name="Input 3 7 5 4 2" xfId="27983"/>
    <cellStyle name="Input 3 7 5 4 2 2" xfId="52437"/>
    <cellStyle name="Input 3 7 5 4 3" xfId="28642"/>
    <cellStyle name="Input 3 7 5 4 4" xfId="47534"/>
    <cellStyle name="Input 3 7 5 5" xfId="14961"/>
    <cellStyle name="Input 3 7 5 5 2" xfId="33288"/>
    <cellStyle name="Input 3 7 5 5 2 2" xfId="52848"/>
    <cellStyle name="Input 3 7 5 5 3" xfId="40116"/>
    <cellStyle name="Input 3 7 5 5 4" xfId="48289"/>
    <cellStyle name="Input 3 7 5 6" xfId="15655"/>
    <cellStyle name="Input 3 7 5 6 2" xfId="33982"/>
    <cellStyle name="Input 3 7 5 6 2 2" xfId="53228"/>
    <cellStyle name="Input 3 7 5 6 3" xfId="40810"/>
    <cellStyle name="Input 3 7 5 6 4" xfId="48983"/>
    <cellStyle name="Input 3 7 5 7" xfId="16273"/>
    <cellStyle name="Input 3 7 5 7 2" xfId="34600"/>
    <cellStyle name="Input 3 7 5 7 2 2" xfId="53561"/>
    <cellStyle name="Input 3 7 5 7 3" xfId="41428"/>
    <cellStyle name="Input 3 7 5 7 4" xfId="49601"/>
    <cellStyle name="Input 3 7 5 8" xfId="4920"/>
    <cellStyle name="Input 3 7 5 8 2" xfId="50399"/>
    <cellStyle name="Input 3 7 5 9" xfId="24372"/>
    <cellStyle name="Input 3 7 6" xfId="2456"/>
    <cellStyle name="Input 3 7 6 10" xfId="27042"/>
    <cellStyle name="Input 3 7 6 11" xfId="37407"/>
    <cellStyle name="Input 3 7 6 12" xfId="27209"/>
    <cellStyle name="Input 3 7 6 13" xfId="43775"/>
    <cellStyle name="Input 3 7 6 2" xfId="5803"/>
    <cellStyle name="Input 3 7 6 2 2" xfId="12210"/>
    <cellStyle name="Input 3 7 6 2 2 2" xfId="30537"/>
    <cellStyle name="Input 3 7 6 2 2 3" xfId="29231"/>
    <cellStyle name="Input 3 7 6 2 2 4" xfId="50886"/>
    <cellStyle name="Input 3 7 6 2 3" xfId="25255"/>
    <cellStyle name="Input 3 7 6 2 4" xfId="36862"/>
    <cellStyle name="Input 3 7 6 2 5" xfId="44662"/>
    <cellStyle name="Input 3 7 6 3" xfId="7007"/>
    <cellStyle name="Input 3 7 6 3 2" xfId="13294"/>
    <cellStyle name="Input 3 7 6 3 2 2" xfId="31621"/>
    <cellStyle name="Input 3 7 6 3 2 3" xfId="27083"/>
    <cellStyle name="Input 3 7 6 3 2 4" xfId="51535"/>
    <cellStyle name="Input 3 7 6 3 3" xfId="26459"/>
    <cellStyle name="Input 3 7 6 3 4" xfId="39250"/>
    <cellStyle name="Input 3 7 6 3 5" xfId="45865"/>
    <cellStyle name="Input 3 7 6 4" xfId="8933"/>
    <cellStyle name="Input 3 7 6 4 2" xfId="27979"/>
    <cellStyle name="Input 3 7 6 4 2 2" xfId="52435"/>
    <cellStyle name="Input 3 7 6 4 3" xfId="27395"/>
    <cellStyle name="Input 3 7 6 4 4" xfId="47530"/>
    <cellStyle name="Input 3 7 6 5" xfId="14957"/>
    <cellStyle name="Input 3 7 6 5 2" xfId="33284"/>
    <cellStyle name="Input 3 7 6 5 2 2" xfId="52846"/>
    <cellStyle name="Input 3 7 6 5 3" xfId="40112"/>
    <cellStyle name="Input 3 7 6 5 4" xfId="48285"/>
    <cellStyle name="Input 3 7 6 6" xfId="15651"/>
    <cellStyle name="Input 3 7 6 6 2" xfId="33978"/>
    <cellStyle name="Input 3 7 6 6 2 2" xfId="53226"/>
    <cellStyle name="Input 3 7 6 6 3" xfId="40806"/>
    <cellStyle name="Input 3 7 6 6 4" xfId="48979"/>
    <cellStyle name="Input 3 7 6 7" xfId="16269"/>
    <cellStyle name="Input 3 7 6 7 2" xfId="34596"/>
    <cellStyle name="Input 3 7 6 7 2 2" xfId="53559"/>
    <cellStyle name="Input 3 7 6 7 3" xfId="41424"/>
    <cellStyle name="Input 3 7 6 7 4" xfId="49597"/>
    <cellStyle name="Input 3 7 6 8" xfId="4916"/>
    <cellStyle name="Input 3 7 6 8 2" xfId="50397"/>
    <cellStyle name="Input 3 7 6 9" xfId="24368"/>
    <cellStyle name="Input 3 7 7" xfId="3299"/>
    <cellStyle name="Input 3 7 7 2" xfId="10339"/>
    <cellStyle name="Input 3 7 7 2 2" xfId="29057"/>
    <cellStyle name="Input 3 7 7 2 3" xfId="38622"/>
    <cellStyle name="Input 3 7 7 2 4" xfId="50085"/>
    <cellStyle name="Input 3 7 7 3" xfId="4039"/>
    <cellStyle name="Input 3 7 7 4" xfId="3748"/>
    <cellStyle name="Input 3 7 7 5" xfId="43200"/>
    <cellStyle name="Input 3 7 8" xfId="5420"/>
    <cellStyle name="Input 3 7 8 2" xfId="11856"/>
    <cellStyle name="Input 3 7 8 2 2" xfId="30183"/>
    <cellStyle name="Input 3 7 8 2 3" xfId="36380"/>
    <cellStyle name="Input 3 7 8 2 4" xfId="50678"/>
    <cellStyle name="Input 3 7 8 3" xfId="24872"/>
    <cellStyle name="Input 3 7 8 4" xfId="38545"/>
    <cellStyle name="Input 3 7 8 5" xfId="44279"/>
    <cellStyle name="Input 3 7 9" xfId="6473"/>
    <cellStyle name="Input 3 7 9 2" xfId="12816"/>
    <cellStyle name="Input 3 7 9 2 2" xfId="31143"/>
    <cellStyle name="Input 3 7 9 2 3" xfId="23699"/>
    <cellStyle name="Input 3 7 9 2 4" xfId="51235"/>
    <cellStyle name="Input 3 7 9 3" xfId="25925"/>
    <cellStyle name="Input 3 7 9 4" xfId="36206"/>
    <cellStyle name="Input 3 7 9 5" xfId="45332"/>
    <cellStyle name="Input 3 8" xfId="748"/>
    <cellStyle name="Input 3 8 10" xfId="14468"/>
    <cellStyle name="Input 3 8 10 2" xfId="32795"/>
    <cellStyle name="Input 3 8 10 2 2" xfId="52285"/>
    <cellStyle name="Input 3 8 10 3" xfId="39623"/>
    <cellStyle name="Input 3 8 10 4" xfId="47259"/>
    <cellStyle name="Input 3 8 11" xfId="14688"/>
    <cellStyle name="Input 3 8 11 2" xfId="33015"/>
    <cellStyle name="Input 3 8 11 2 2" xfId="52697"/>
    <cellStyle name="Input 3 8 11 3" xfId="39843"/>
    <cellStyle name="Input 3 8 11 4" xfId="48016"/>
    <cellStyle name="Input 3 8 12" xfId="15389"/>
    <cellStyle name="Input 3 8 12 2" xfId="33716"/>
    <cellStyle name="Input 3 8 12 2 2" xfId="53082"/>
    <cellStyle name="Input 3 8 12 3" xfId="40544"/>
    <cellStyle name="Input 3 8 12 4" xfId="48717"/>
    <cellStyle name="Input 3 8 13" xfId="2996"/>
    <cellStyle name="Input 3 8 13 2" xfId="49894"/>
    <cellStyle name="Input 3 8 14" xfId="4327"/>
    <cellStyle name="Input 3 8 15" xfId="27283"/>
    <cellStyle name="Input 3 8 16" xfId="42481"/>
    <cellStyle name="Input 3 8 17" xfId="41980"/>
    <cellStyle name="Input 3 8 18" xfId="42842"/>
    <cellStyle name="Input 3 8 2" xfId="1480"/>
    <cellStyle name="Input 3 8 2 10" xfId="14550"/>
    <cellStyle name="Input 3 8 2 10 2" xfId="32877"/>
    <cellStyle name="Input 3 8 2 10 2 2" xfId="52623"/>
    <cellStyle name="Input 3 8 2 10 3" xfId="39705"/>
    <cellStyle name="Input 3 8 2 10 4" xfId="47878"/>
    <cellStyle name="Input 3 8 2 11" xfId="15281"/>
    <cellStyle name="Input 3 8 2 11 2" xfId="33608"/>
    <cellStyle name="Input 3 8 2 11 2 2" xfId="53021"/>
    <cellStyle name="Input 3 8 2 11 3" xfId="40436"/>
    <cellStyle name="Input 3 8 2 11 4" xfId="48609"/>
    <cellStyle name="Input 3 8 2 12" xfId="4062"/>
    <cellStyle name="Input 3 8 2 12 2" xfId="49994"/>
    <cellStyle name="Input 3 8 2 13" xfId="23600"/>
    <cellStyle name="Input 3 8 2 14" xfId="27044"/>
    <cellStyle name="Input 3 8 2 15" xfId="41719"/>
    <cellStyle name="Input 3 8 2 16" xfId="41871"/>
    <cellStyle name="Input 3 8 2 17" xfId="43026"/>
    <cellStyle name="Input 3 8 2 2" xfId="940"/>
    <cellStyle name="Input 3 8 2 2 10" xfId="36837"/>
    <cellStyle name="Input 3 8 2 2 11" xfId="24075"/>
    <cellStyle name="Input 3 8 2 2 12" xfId="35556"/>
    <cellStyle name="Input 3 8 2 2 13" xfId="43324"/>
    <cellStyle name="Input 3 8 2 2 2" xfId="5634"/>
    <cellStyle name="Input 3 8 2 2 2 2" xfId="12060"/>
    <cellStyle name="Input 3 8 2 2 2 2 2" xfId="30387"/>
    <cellStyle name="Input 3 8 2 2 2 2 3" xfId="27299"/>
    <cellStyle name="Input 3 8 2 2 2 2 4" xfId="50792"/>
    <cellStyle name="Input 3 8 2 2 2 3" xfId="25086"/>
    <cellStyle name="Input 3 8 2 2 2 4" xfId="35545"/>
    <cellStyle name="Input 3 8 2 2 2 5" xfId="44493"/>
    <cellStyle name="Input 3 8 2 2 3" xfId="5336"/>
    <cellStyle name="Input 3 8 2 2 3 2" xfId="11783"/>
    <cellStyle name="Input 3 8 2 2 3 2 2" xfId="30110"/>
    <cellStyle name="Input 3 8 2 2 3 2 3" xfId="26839"/>
    <cellStyle name="Input 3 8 2 2 3 2 4" xfId="50626"/>
    <cellStyle name="Input 3 8 2 2 3 3" xfId="24788"/>
    <cellStyle name="Input 3 8 2 2 3 4" xfId="38716"/>
    <cellStyle name="Input 3 8 2 2 3 5" xfId="44195"/>
    <cellStyle name="Input 3 8 2 2 4" xfId="7568"/>
    <cellStyle name="Input 3 8 2 2 4 2" xfId="26951"/>
    <cellStyle name="Input 3 8 2 2 4 2 2" xfId="51848"/>
    <cellStyle name="Input 3 8 2 2 4 3" xfId="27487"/>
    <cellStyle name="Input 3 8 2 2 4 4" xfId="46449"/>
    <cellStyle name="Input 3 8 2 2 5" xfId="13771"/>
    <cellStyle name="Input 3 8 2 2 5 2" xfId="32098"/>
    <cellStyle name="Input 3 8 2 2 5 2 2" xfId="51824"/>
    <cellStyle name="Input 3 8 2 2 5 3" xfId="35504"/>
    <cellStyle name="Input 3 8 2 2 5 4" xfId="46411"/>
    <cellStyle name="Input 3 8 2 2 6" xfId="13911"/>
    <cellStyle name="Input 3 8 2 2 6 2" xfId="32238"/>
    <cellStyle name="Input 3 8 2 2 6 2 2" xfId="51944"/>
    <cellStyle name="Input 3 8 2 2 6 3" xfId="38188"/>
    <cellStyle name="Input 3 8 2 2 6 4" xfId="46638"/>
    <cellStyle name="Input 3 8 2 2 7" xfId="14463"/>
    <cellStyle name="Input 3 8 2 2 7 2" xfId="32790"/>
    <cellStyle name="Input 3 8 2 2 7 2 2" xfId="52282"/>
    <cellStyle name="Input 3 8 2 2 7 3" xfId="39618"/>
    <cellStyle name="Input 3 8 2 2 7 4" xfId="47254"/>
    <cellStyle name="Input 3 8 2 2 8" xfId="3605"/>
    <cellStyle name="Input 3 8 2 2 8 2" xfId="50152"/>
    <cellStyle name="Input 3 8 2 2 9" xfId="3935"/>
    <cellStyle name="Input 3 8 2 3" xfId="2487"/>
    <cellStyle name="Input 3 8 2 3 10" xfId="36427"/>
    <cellStyle name="Input 3 8 2 3 11" xfId="42296"/>
    <cellStyle name="Input 3 8 2 3 12" xfId="23904"/>
    <cellStyle name="Input 3 8 2 3 13" xfId="43806"/>
    <cellStyle name="Input 3 8 2 3 2" xfId="5817"/>
    <cellStyle name="Input 3 8 2 3 2 2" xfId="12223"/>
    <cellStyle name="Input 3 8 2 3 2 2 2" xfId="30550"/>
    <cellStyle name="Input 3 8 2 3 2 2 3" xfId="39296"/>
    <cellStyle name="Input 3 8 2 3 2 2 4" xfId="50891"/>
    <cellStyle name="Input 3 8 2 3 2 3" xfId="25269"/>
    <cellStyle name="Input 3 8 2 3 2 4" xfId="4371"/>
    <cellStyle name="Input 3 8 2 3 2 5" xfId="44676"/>
    <cellStyle name="Input 3 8 2 3 3" xfId="7038"/>
    <cellStyle name="Input 3 8 2 3 3 2" xfId="13325"/>
    <cellStyle name="Input 3 8 2 3 3 2 2" xfId="31652"/>
    <cellStyle name="Input 3 8 2 3 3 2 3" xfId="23750"/>
    <cellStyle name="Input 3 8 2 3 3 2 4" xfId="51552"/>
    <cellStyle name="Input 3 8 2 3 3 3" xfId="26490"/>
    <cellStyle name="Input 3 8 2 3 3 4" xfId="35631"/>
    <cellStyle name="Input 3 8 2 3 3 5" xfId="45896"/>
    <cellStyle name="Input 3 8 2 3 4" xfId="8964"/>
    <cellStyle name="Input 3 8 2 3 4 2" xfId="28010"/>
    <cellStyle name="Input 3 8 2 3 4 2 2" xfId="52452"/>
    <cellStyle name="Input 3 8 2 3 4 3" xfId="38010"/>
    <cellStyle name="Input 3 8 2 3 4 4" xfId="47561"/>
    <cellStyle name="Input 3 8 2 3 5" xfId="14988"/>
    <cellStyle name="Input 3 8 2 3 5 2" xfId="33315"/>
    <cellStyle name="Input 3 8 2 3 5 2 2" xfId="52863"/>
    <cellStyle name="Input 3 8 2 3 5 3" xfId="40143"/>
    <cellStyle name="Input 3 8 2 3 5 4" xfId="48316"/>
    <cellStyle name="Input 3 8 2 3 6" xfId="15682"/>
    <cellStyle name="Input 3 8 2 3 6 2" xfId="34009"/>
    <cellStyle name="Input 3 8 2 3 6 2 2" xfId="53243"/>
    <cellStyle name="Input 3 8 2 3 6 3" xfId="40837"/>
    <cellStyle name="Input 3 8 2 3 6 4" xfId="49010"/>
    <cellStyle name="Input 3 8 2 3 7" xfId="16300"/>
    <cellStyle name="Input 3 8 2 3 7 2" xfId="34627"/>
    <cellStyle name="Input 3 8 2 3 7 2 2" xfId="53576"/>
    <cellStyle name="Input 3 8 2 3 7 3" xfId="41455"/>
    <cellStyle name="Input 3 8 2 3 7 4" xfId="49628"/>
    <cellStyle name="Input 3 8 2 3 8" xfId="4947"/>
    <cellStyle name="Input 3 8 2 3 8 2" xfId="50414"/>
    <cellStyle name="Input 3 8 2 3 9" xfId="24399"/>
    <cellStyle name="Input 3 8 2 4" xfId="5487"/>
    <cellStyle name="Input 3 8 2 4 2" xfId="11921"/>
    <cellStyle name="Input 3 8 2 4 2 2" xfId="30248"/>
    <cellStyle name="Input 3 8 2 4 2 3" xfId="37137"/>
    <cellStyle name="Input 3 8 2 4 2 4" xfId="50713"/>
    <cellStyle name="Input 3 8 2 4 3" xfId="24939"/>
    <cellStyle name="Input 3 8 2 4 4" xfId="39114"/>
    <cellStyle name="Input 3 8 2 4 5" xfId="44346"/>
    <cellStyle name="Input 3 8 2 5" xfId="6059"/>
    <cellStyle name="Input 3 8 2 5 2" xfId="12444"/>
    <cellStyle name="Input 3 8 2 5 2 2" xfId="30771"/>
    <cellStyle name="Input 3 8 2 5 2 3" xfId="37759"/>
    <cellStyle name="Input 3 8 2 5 2 4" xfId="51017"/>
    <cellStyle name="Input 3 8 2 5 3" xfId="25511"/>
    <cellStyle name="Input 3 8 2 5 4" xfId="36121"/>
    <cellStyle name="Input 3 8 2 5 5" xfId="44918"/>
    <cellStyle name="Input 3 8 2 6" xfId="6744"/>
    <cellStyle name="Input 3 8 2 6 2" xfId="13033"/>
    <cellStyle name="Input 3 8 2 6 2 2" xfId="31360"/>
    <cellStyle name="Input 3 8 2 6 2 3" xfId="37548"/>
    <cellStyle name="Input 3 8 2 6 2 4" xfId="51390"/>
    <cellStyle name="Input 3 8 2 6 3" xfId="26196"/>
    <cellStyle name="Input 3 8 2 6 4" xfId="36624"/>
    <cellStyle name="Input 3 8 2 6 5" xfId="45602"/>
    <cellStyle name="Input 3 8 2 7" xfId="6447"/>
    <cellStyle name="Input 3 8 2 7 2" xfId="25899"/>
    <cellStyle name="Input 3 8 2 7 2 2" xfId="51217"/>
    <cellStyle name="Input 3 8 2 7 3" xfId="36616"/>
    <cellStyle name="Input 3 8 2 7 4" xfId="45306"/>
    <cellStyle name="Input 3 8 2 8" xfId="14101"/>
    <cellStyle name="Input 3 8 2 8 2" xfId="32428"/>
    <cellStyle name="Input 3 8 2 8 2 2" xfId="52054"/>
    <cellStyle name="Input 3 8 2 8 3" xfId="38641"/>
    <cellStyle name="Input 3 8 2 8 4" xfId="46832"/>
    <cellStyle name="Input 3 8 2 9" xfId="14364"/>
    <cellStyle name="Input 3 8 2 9 2" xfId="32691"/>
    <cellStyle name="Input 3 8 2 9 2 2" xfId="52202"/>
    <cellStyle name="Input 3 8 2 9 3" xfId="39519"/>
    <cellStyle name="Input 3 8 2 9 4" xfId="47099"/>
    <cellStyle name="Input 3 8 3" xfId="973"/>
    <cellStyle name="Input 3 8 3 10" xfId="36279"/>
    <cellStyle name="Input 3 8 3 11" xfId="41755"/>
    <cellStyle name="Input 3 8 3 12" xfId="41778"/>
    <cellStyle name="Input 3 8 3 13" xfId="43354"/>
    <cellStyle name="Input 3 8 3 2" xfId="6073"/>
    <cellStyle name="Input 3 8 3 2 2" xfId="12455"/>
    <cellStyle name="Input 3 8 3 2 2 2" xfId="30782"/>
    <cellStyle name="Input 3 8 3 2 2 3" xfId="28624"/>
    <cellStyle name="Input 3 8 3 2 2 4" xfId="51024"/>
    <cellStyle name="Input 3 8 3 2 3" xfId="25525"/>
    <cellStyle name="Input 3 8 3 2 4" xfId="35621"/>
    <cellStyle name="Input 3 8 3 2 5" xfId="44932"/>
    <cellStyle name="Input 3 8 3 3" xfId="5896"/>
    <cellStyle name="Input 3 8 3 3 2" xfId="12296"/>
    <cellStyle name="Input 3 8 3 3 2 2" xfId="30623"/>
    <cellStyle name="Input 3 8 3 3 2 3" xfId="27322"/>
    <cellStyle name="Input 3 8 3 3 2 4" xfId="50929"/>
    <cellStyle name="Input 3 8 3 3 3" xfId="25348"/>
    <cellStyle name="Input 3 8 3 3 4" xfId="35660"/>
    <cellStyle name="Input 3 8 3 3 5" xfId="44755"/>
    <cellStyle name="Input 3 8 3 4" xfId="7601"/>
    <cellStyle name="Input 3 8 3 4 2" xfId="26984"/>
    <cellStyle name="Input 3 8 3 4 2 2" xfId="51868"/>
    <cellStyle name="Input 3 8 3 4 3" xfId="27301"/>
    <cellStyle name="Input 3 8 3 4 4" xfId="46481"/>
    <cellStyle name="Input 3 8 3 5" xfId="14359"/>
    <cellStyle name="Input 3 8 3 5 2" xfId="32686"/>
    <cellStyle name="Input 3 8 3 5 2 2" xfId="52198"/>
    <cellStyle name="Input 3 8 3 5 3" xfId="39514"/>
    <cellStyle name="Input 3 8 3 5 4" xfId="47094"/>
    <cellStyle name="Input 3 8 3 6" xfId="14545"/>
    <cellStyle name="Input 3 8 3 6 2" xfId="32872"/>
    <cellStyle name="Input 3 8 3 6 2 2" xfId="52619"/>
    <cellStyle name="Input 3 8 3 6 3" xfId="39700"/>
    <cellStyle name="Input 3 8 3 6 4" xfId="47873"/>
    <cellStyle name="Input 3 8 3 7" xfId="15277"/>
    <cellStyle name="Input 3 8 3 7 2" xfId="33604"/>
    <cellStyle name="Input 3 8 3 7 2 2" xfId="53018"/>
    <cellStyle name="Input 3 8 3 7 3" xfId="40432"/>
    <cellStyle name="Input 3 8 3 7 4" xfId="48605"/>
    <cellStyle name="Input 3 8 3 8" xfId="3638"/>
    <cellStyle name="Input 3 8 3 8 2" xfId="50171"/>
    <cellStyle name="Input 3 8 3 9" xfId="3767"/>
    <cellStyle name="Input 3 8 4" xfId="2598"/>
    <cellStyle name="Input 3 8 4 10" xfId="35369"/>
    <cellStyle name="Input 3 8 4 11" xfId="42756"/>
    <cellStyle name="Input 3 8 4 12" xfId="42717"/>
    <cellStyle name="Input 3 8 4 13" xfId="43917"/>
    <cellStyle name="Input 3 8 4 2" xfId="5743"/>
    <cellStyle name="Input 3 8 4 2 2" xfId="12156"/>
    <cellStyle name="Input 3 8 4 2 2 2" xfId="30483"/>
    <cellStyle name="Input 3 8 4 2 2 3" xfId="38930"/>
    <cellStyle name="Input 3 8 4 2 2 4" xfId="50851"/>
    <cellStyle name="Input 3 8 4 2 3" xfId="25195"/>
    <cellStyle name="Input 3 8 4 2 4" xfId="36886"/>
    <cellStyle name="Input 3 8 4 2 5" xfId="44602"/>
    <cellStyle name="Input 3 8 4 3" xfId="7149"/>
    <cellStyle name="Input 3 8 4 3 2" xfId="13436"/>
    <cellStyle name="Input 3 8 4 3 2 2" xfId="31763"/>
    <cellStyle name="Input 3 8 4 3 2 3" xfId="28512"/>
    <cellStyle name="Input 3 8 4 3 2 4" xfId="51605"/>
    <cellStyle name="Input 3 8 4 3 3" xfId="26601"/>
    <cellStyle name="Input 3 8 4 3 4" xfId="36859"/>
    <cellStyle name="Input 3 8 4 3 5" xfId="46007"/>
    <cellStyle name="Input 3 8 4 4" xfId="9075"/>
    <cellStyle name="Input 3 8 4 4 2" xfId="28121"/>
    <cellStyle name="Input 3 8 4 4 2 2" xfId="52505"/>
    <cellStyle name="Input 3 8 4 4 3" xfId="38746"/>
    <cellStyle name="Input 3 8 4 4 4" xfId="47672"/>
    <cellStyle name="Input 3 8 4 5" xfId="15099"/>
    <cellStyle name="Input 3 8 4 5 2" xfId="33426"/>
    <cellStyle name="Input 3 8 4 5 2 2" xfId="52916"/>
    <cellStyle name="Input 3 8 4 5 3" xfId="40254"/>
    <cellStyle name="Input 3 8 4 5 4" xfId="48427"/>
    <cellStyle name="Input 3 8 4 6" xfId="15793"/>
    <cellStyle name="Input 3 8 4 6 2" xfId="34120"/>
    <cellStyle name="Input 3 8 4 6 2 2" xfId="53296"/>
    <cellStyle name="Input 3 8 4 6 3" xfId="40948"/>
    <cellStyle name="Input 3 8 4 6 4" xfId="49121"/>
    <cellStyle name="Input 3 8 4 7" xfId="16411"/>
    <cellStyle name="Input 3 8 4 7 2" xfId="34738"/>
    <cellStyle name="Input 3 8 4 7 2 2" xfId="53629"/>
    <cellStyle name="Input 3 8 4 7 3" xfId="41566"/>
    <cellStyle name="Input 3 8 4 7 4" xfId="49739"/>
    <cellStyle name="Input 3 8 4 8" xfId="5058"/>
    <cellStyle name="Input 3 8 4 8 2" xfId="50467"/>
    <cellStyle name="Input 3 8 4 9" xfId="24510"/>
    <cellStyle name="Input 3 8 5" xfId="5565"/>
    <cellStyle name="Input 3 8 5 2" xfId="11994"/>
    <cellStyle name="Input 3 8 5 2 2" xfId="30321"/>
    <cellStyle name="Input 3 8 5 2 3" xfId="36047"/>
    <cellStyle name="Input 3 8 5 2 4" xfId="50760"/>
    <cellStyle name="Input 3 8 5 3" xfId="25017"/>
    <cellStyle name="Input 3 8 5 4" xfId="39358"/>
    <cellStyle name="Input 3 8 5 5" xfId="44424"/>
    <cellStyle name="Input 3 8 6" xfId="6084"/>
    <cellStyle name="Input 3 8 6 2" xfId="12465"/>
    <cellStyle name="Input 3 8 6 2 2" xfId="30792"/>
    <cellStyle name="Input 3 8 6 2 3" xfId="37270"/>
    <cellStyle name="Input 3 8 6 2 4" xfId="51028"/>
    <cellStyle name="Input 3 8 6 3" xfId="25536"/>
    <cellStyle name="Input 3 8 6 4" xfId="37883"/>
    <cellStyle name="Input 3 8 6 5" xfId="44943"/>
    <cellStyle name="Input 3 8 7" xfId="3389"/>
    <cellStyle name="Input 3 8 7 2" xfId="10425"/>
    <cellStyle name="Input 3 8 7 2 2" xfId="29135"/>
    <cellStyle name="Input 3 8 7 2 3" xfId="28308"/>
    <cellStyle name="Input 3 8 7 2 4" xfId="50125"/>
    <cellStyle name="Input 3 8 7 3" xfId="4318"/>
    <cellStyle name="Input 3 8 7 4" xfId="35755"/>
    <cellStyle name="Input 3 8 7 5" xfId="43271"/>
    <cellStyle name="Input 3 8 8" xfId="6126"/>
    <cellStyle name="Input 3 8 8 2" xfId="25578"/>
    <cellStyle name="Input 3 8 8 2 2" xfId="51050"/>
    <cellStyle name="Input 3 8 8 3" xfId="29522"/>
    <cellStyle name="Input 3 8 8 4" xfId="44985"/>
    <cellStyle name="Input 3 8 9" xfId="13654"/>
    <cellStyle name="Input 3 8 9 2" xfId="31981"/>
    <cellStyle name="Input 3 8 9 2 2" xfId="51765"/>
    <cellStyle name="Input 3 8 9 3" xfId="37032"/>
    <cellStyle name="Input 3 8 9 4" xfId="46294"/>
    <cellStyle name="Input 3 9" xfId="1272"/>
    <cellStyle name="Input 3 9 10" xfId="14319"/>
    <cellStyle name="Input 3 9 10 2" xfId="32646"/>
    <cellStyle name="Input 3 9 10 2 2" xfId="52175"/>
    <cellStyle name="Input 3 9 10 3" xfId="39474"/>
    <cellStyle name="Input 3 9 10 4" xfId="47054"/>
    <cellStyle name="Input 3 9 11" xfId="14510"/>
    <cellStyle name="Input 3 9 11 2" xfId="32837"/>
    <cellStyle name="Input 3 9 11 2 2" xfId="52598"/>
    <cellStyle name="Input 3 9 11 3" xfId="39665"/>
    <cellStyle name="Input 3 9 11 4" xfId="47838"/>
    <cellStyle name="Input 3 9 12" xfId="3878"/>
    <cellStyle name="Input 3 9 12 2" xfId="49958"/>
    <cellStyle name="Input 3 9 13" xfId="4112"/>
    <cellStyle name="Input 3 9 14" xfId="38174"/>
    <cellStyle name="Input 3 9 15" xfId="35826"/>
    <cellStyle name="Input 3 9 16" xfId="42486"/>
    <cellStyle name="Input 3 9 17" xfId="42963"/>
    <cellStyle name="Input 3 9 2" xfId="2519"/>
    <cellStyle name="Input 3 9 2 10" xfId="38039"/>
    <cellStyle name="Input 3 9 2 11" xfId="28843"/>
    <cellStyle name="Input 3 9 2 12" xfId="42655"/>
    <cellStyle name="Input 3 9 2 13" xfId="43838"/>
    <cellStyle name="Input 3 9 2 2" xfId="5491"/>
    <cellStyle name="Input 3 9 2 2 2" xfId="11925"/>
    <cellStyle name="Input 3 9 2 2 2 2" xfId="30252"/>
    <cellStyle name="Input 3 9 2 2 2 3" xfId="23881"/>
    <cellStyle name="Input 3 9 2 2 2 4" xfId="50716"/>
    <cellStyle name="Input 3 9 2 2 3" xfId="24943"/>
    <cellStyle name="Input 3 9 2 2 4" xfId="29627"/>
    <cellStyle name="Input 3 9 2 2 5" xfId="44350"/>
    <cellStyle name="Input 3 9 2 3" xfId="7070"/>
    <cellStyle name="Input 3 9 2 3 2" xfId="13357"/>
    <cellStyle name="Input 3 9 2 3 2 2" xfId="31684"/>
    <cellStyle name="Input 3 9 2 3 2 3" xfId="34915"/>
    <cellStyle name="Input 3 9 2 3 2 4" xfId="51566"/>
    <cellStyle name="Input 3 9 2 3 3" xfId="26522"/>
    <cellStyle name="Input 3 9 2 3 4" xfId="38554"/>
    <cellStyle name="Input 3 9 2 3 5" xfId="45928"/>
    <cellStyle name="Input 3 9 2 4" xfId="8996"/>
    <cellStyle name="Input 3 9 2 4 2" xfId="28042"/>
    <cellStyle name="Input 3 9 2 4 2 2" xfId="52466"/>
    <cellStyle name="Input 3 9 2 4 3" xfId="37633"/>
    <cellStyle name="Input 3 9 2 4 4" xfId="47593"/>
    <cellStyle name="Input 3 9 2 5" xfId="15020"/>
    <cellStyle name="Input 3 9 2 5 2" xfId="33347"/>
    <cellStyle name="Input 3 9 2 5 2 2" xfId="52877"/>
    <cellStyle name="Input 3 9 2 5 3" xfId="40175"/>
    <cellStyle name="Input 3 9 2 5 4" xfId="48348"/>
    <cellStyle name="Input 3 9 2 6" xfId="15714"/>
    <cellStyle name="Input 3 9 2 6 2" xfId="34041"/>
    <cellStyle name="Input 3 9 2 6 2 2" xfId="53257"/>
    <cellStyle name="Input 3 9 2 6 3" xfId="40869"/>
    <cellStyle name="Input 3 9 2 6 4" xfId="49042"/>
    <cellStyle name="Input 3 9 2 7" xfId="16332"/>
    <cellStyle name="Input 3 9 2 7 2" xfId="34659"/>
    <cellStyle name="Input 3 9 2 7 2 2" xfId="53590"/>
    <cellStyle name="Input 3 9 2 7 3" xfId="41487"/>
    <cellStyle name="Input 3 9 2 7 4" xfId="49660"/>
    <cellStyle name="Input 3 9 2 8" xfId="4979"/>
    <cellStyle name="Input 3 9 2 8 2" xfId="50428"/>
    <cellStyle name="Input 3 9 2 9" xfId="24431"/>
    <cellStyle name="Input 3 9 3" xfId="2337"/>
    <cellStyle name="Input 3 9 3 10" xfId="35120"/>
    <cellStyle name="Input 3 9 3 11" xfId="36659"/>
    <cellStyle name="Input 3 9 3 12" xfId="29602"/>
    <cellStyle name="Input 3 9 3 13" xfId="43656"/>
    <cellStyle name="Input 3 9 3 2" xfId="5906"/>
    <cellStyle name="Input 3 9 3 2 2" xfId="12304"/>
    <cellStyle name="Input 3 9 3 2 2 2" xfId="30631"/>
    <cellStyle name="Input 3 9 3 2 2 3" xfId="38203"/>
    <cellStyle name="Input 3 9 3 2 2 4" xfId="50936"/>
    <cellStyle name="Input 3 9 3 2 3" xfId="25358"/>
    <cellStyle name="Input 3 9 3 2 4" xfId="37921"/>
    <cellStyle name="Input 3 9 3 2 5" xfId="44765"/>
    <cellStyle name="Input 3 9 3 3" xfId="6888"/>
    <cellStyle name="Input 3 9 3 3 2" xfId="13175"/>
    <cellStyle name="Input 3 9 3 3 2 2" xfId="31502"/>
    <cellStyle name="Input 3 9 3 3 2 3" xfId="37855"/>
    <cellStyle name="Input 3 9 3 3 2 4" xfId="51468"/>
    <cellStyle name="Input 3 9 3 3 3" xfId="26340"/>
    <cellStyle name="Input 3 9 3 3 4" xfId="36168"/>
    <cellStyle name="Input 3 9 3 3 5" xfId="45746"/>
    <cellStyle name="Input 3 9 3 4" xfId="8814"/>
    <cellStyle name="Input 3 9 3 4 2" xfId="27860"/>
    <cellStyle name="Input 3 9 3 4 2 2" xfId="52368"/>
    <cellStyle name="Input 3 9 3 4 3" xfId="36817"/>
    <cellStyle name="Input 3 9 3 4 4" xfId="47411"/>
    <cellStyle name="Input 3 9 3 5" xfId="14838"/>
    <cellStyle name="Input 3 9 3 5 2" xfId="33165"/>
    <cellStyle name="Input 3 9 3 5 2 2" xfId="52779"/>
    <cellStyle name="Input 3 9 3 5 3" xfId="39993"/>
    <cellStyle name="Input 3 9 3 5 4" xfId="48166"/>
    <cellStyle name="Input 3 9 3 6" xfId="15532"/>
    <cellStyle name="Input 3 9 3 6 2" xfId="33859"/>
    <cellStyle name="Input 3 9 3 6 2 2" xfId="53159"/>
    <cellStyle name="Input 3 9 3 6 3" xfId="40687"/>
    <cellStyle name="Input 3 9 3 6 4" xfId="48860"/>
    <cellStyle name="Input 3 9 3 7" xfId="16150"/>
    <cellStyle name="Input 3 9 3 7 2" xfId="34477"/>
    <cellStyle name="Input 3 9 3 7 2 2" xfId="53492"/>
    <cellStyle name="Input 3 9 3 7 3" xfId="41305"/>
    <cellStyle name="Input 3 9 3 7 4" xfId="49478"/>
    <cellStyle name="Input 3 9 3 8" xfId="4797"/>
    <cellStyle name="Input 3 9 3 8 2" xfId="50330"/>
    <cellStyle name="Input 3 9 3 9" xfId="24249"/>
    <cellStyle name="Input 3 9 4" xfId="6459"/>
    <cellStyle name="Input 3 9 4 2" xfId="12804"/>
    <cellStyle name="Input 3 9 4 2 2" xfId="31131"/>
    <cellStyle name="Input 3 9 4 2 3" xfId="29851"/>
    <cellStyle name="Input 3 9 4 2 4" xfId="51225"/>
    <cellStyle name="Input 3 9 4 3" xfId="25911"/>
    <cellStyle name="Input 3 9 4 4" xfId="38911"/>
    <cellStyle name="Input 3 9 4 5" xfId="45318"/>
    <cellStyle name="Input 3 9 5" xfId="6435"/>
    <cellStyle name="Input 3 9 5 2" xfId="12786"/>
    <cellStyle name="Input 3 9 5 2 2" xfId="31113"/>
    <cellStyle name="Input 3 9 5 2 3" xfId="38007"/>
    <cellStyle name="Input 3 9 5 2 4" xfId="51212"/>
    <cellStyle name="Input 3 9 5 3" xfId="25887"/>
    <cellStyle name="Input 3 9 5 4" xfId="37264"/>
    <cellStyle name="Input 3 9 5 5" xfId="45294"/>
    <cellStyle name="Input 3 9 6" xfId="6701"/>
    <cellStyle name="Input 3 9 6 2" xfId="13006"/>
    <cellStyle name="Input 3 9 6 2 2" xfId="31333"/>
    <cellStyle name="Input 3 9 6 2 3" xfId="38799"/>
    <cellStyle name="Input 3 9 6 2 4" xfId="51363"/>
    <cellStyle name="Input 3 9 6 3" xfId="26153"/>
    <cellStyle name="Input 3 9 6 4" xfId="37462"/>
    <cellStyle name="Input 3 9 6 5" xfId="45559"/>
    <cellStyle name="Input 3 9 7" xfId="7313"/>
    <cellStyle name="Input 3 9 7 2" xfId="26765"/>
    <cellStyle name="Input 3 9 7 2 2" xfId="51699"/>
    <cellStyle name="Input 3 9 7 3" xfId="35531"/>
    <cellStyle name="Input 3 9 7 4" xfId="46171"/>
    <cellStyle name="Input 3 9 8" xfId="13953"/>
    <cellStyle name="Input 3 9 8 2" xfId="32280"/>
    <cellStyle name="Input 3 9 8 2 2" xfId="51969"/>
    <cellStyle name="Input 3 9 8 3" xfId="36268"/>
    <cellStyle name="Input 3 9 8 4" xfId="46684"/>
    <cellStyle name="Input 3 9 9" xfId="10080"/>
    <cellStyle name="Input 3 9 9 2" xfId="28853"/>
    <cellStyle name="Input 3 9 9 2 2" xfId="50017"/>
    <cellStyle name="Input 3 9 9 3" xfId="29596"/>
    <cellStyle name="Input 3 9 9 4" xfId="43074"/>
    <cellStyle name="Input cel" xfId="2"/>
    <cellStyle name="Input cel 2" xfId="282"/>
    <cellStyle name="Input cel 2 2" xfId="481"/>
    <cellStyle name="Input cel 2 2 10" xfId="7317"/>
    <cellStyle name="Input cel 2 2 10 2" xfId="26769"/>
    <cellStyle name="Input cel 2 2 10 3" xfId="37392"/>
    <cellStyle name="Input cel 2 2 10 4" xfId="46175"/>
    <cellStyle name="Input cel 2 2 11" xfId="13622"/>
    <cellStyle name="Input cel 2 2 11 2" xfId="31949"/>
    <cellStyle name="Input cel 2 2 11 3" xfId="37912"/>
    <cellStyle name="Input cel 2 2 11 4" xfId="46262"/>
    <cellStyle name="Input cel 2 2 12" xfId="10154"/>
    <cellStyle name="Input cel 2 2 12 2" xfId="28900"/>
    <cellStyle name="Input cel 2 2 12 3" xfId="38955"/>
    <cellStyle name="Input cel 2 2 12 4" xfId="43077"/>
    <cellStyle name="Input cel 2 2 13" xfId="10003"/>
    <cellStyle name="Input cel 2 2 13 2" xfId="28789"/>
    <cellStyle name="Input cel 2 2 13 3" xfId="27112"/>
    <cellStyle name="Input cel 2 2 13 4" xfId="43039"/>
    <cellStyle name="Input cel 2 2 14" xfId="14406"/>
    <cellStyle name="Input cel 2 2 14 2" xfId="32733"/>
    <cellStyle name="Input cel 2 2 14 3" xfId="39561"/>
    <cellStyle name="Input cel 2 2 14 4" xfId="47197"/>
    <cellStyle name="Input cel 2 2 15" xfId="2961"/>
    <cellStyle name="Input cel 2 2 16" xfId="2843"/>
    <cellStyle name="Input cel 2 2 17" xfId="23861"/>
    <cellStyle name="Input cel 2 2 18" xfId="41900"/>
    <cellStyle name="Input cel 2 2 19" xfId="23920"/>
    <cellStyle name="Input cel 2 2 2" xfId="780"/>
    <cellStyle name="Input cel 2 2 2 10" xfId="14459"/>
    <cellStyle name="Input cel 2 2 2 10 2" xfId="32786"/>
    <cellStyle name="Input cel 2 2 2 10 3" xfId="39614"/>
    <cellStyle name="Input cel 2 2 2 10 4" xfId="47250"/>
    <cellStyle name="Input cel 2 2 2 11" xfId="14682"/>
    <cellStyle name="Input cel 2 2 2 11 2" xfId="33009"/>
    <cellStyle name="Input cel 2 2 2 11 3" xfId="39837"/>
    <cellStyle name="Input cel 2 2 2 11 4" xfId="48010"/>
    <cellStyle name="Input cel 2 2 2 12" xfId="15384"/>
    <cellStyle name="Input cel 2 2 2 12 2" xfId="33711"/>
    <cellStyle name="Input cel 2 2 2 12 3" xfId="40539"/>
    <cellStyle name="Input cel 2 2 2 12 4" xfId="48712"/>
    <cellStyle name="Input cel 2 2 2 13" xfId="3129"/>
    <cellStyle name="Input cel 2 2 2 14" xfId="4414"/>
    <cellStyle name="Input cel 2 2 2 15" xfId="36185"/>
    <cellStyle name="Input cel 2 2 2 16" xfId="42051"/>
    <cellStyle name="Input cel 2 2 2 17" xfId="41885"/>
    <cellStyle name="Input cel 2 2 2 18" xfId="42912"/>
    <cellStyle name="Input cel 2 2 2 2" xfId="1970"/>
    <cellStyle name="Input cel 2 2 2 2 10" xfId="4457"/>
    <cellStyle name="Input cel 2 2 2 2 11" xfId="23952"/>
    <cellStyle name="Input cel 2 2 2 2 12" xfId="38067"/>
    <cellStyle name="Input cel 2 2 2 2 13" xfId="28346"/>
    <cellStyle name="Input cel 2 2 2 2 14" xfId="42252"/>
    <cellStyle name="Input cel 2 2 2 2 15" xfId="43471"/>
    <cellStyle name="Input cel 2 2 2 2 2" xfId="929"/>
    <cellStyle name="Input cel 2 2 2 2 2 10" xfId="35302"/>
    <cellStyle name="Input cel 2 2 2 2 2 11" xfId="38403"/>
    <cellStyle name="Input cel 2 2 2 2 2 12" xfId="37145"/>
    <cellStyle name="Input cel 2 2 2 2 2 13" xfId="43320"/>
    <cellStyle name="Input cel 2 2 2 2 2 2" xfId="3225"/>
    <cellStyle name="Input cel 2 2 2 2 2 2 2" xfId="10274"/>
    <cellStyle name="Input cel 2 2 2 2 2 2 2 2" xfId="28992"/>
    <cellStyle name="Input cel 2 2 2 2 2 2 2 3" xfId="36881"/>
    <cellStyle name="Input cel 2 2 2 2 2 2 3" xfId="3038"/>
    <cellStyle name="Input cel 2 2 2 2 2 2 4" xfId="38487"/>
    <cellStyle name="Input cel 2 2 2 2 2 2 5" xfId="43129"/>
    <cellStyle name="Input cel 2 2 2 2 2 3" xfId="6365"/>
    <cellStyle name="Input cel 2 2 2 2 2 3 2" xfId="12723"/>
    <cellStyle name="Input cel 2 2 2 2 2 3 2 2" xfId="31050"/>
    <cellStyle name="Input cel 2 2 2 2 2 3 2 3" xfId="28857"/>
    <cellStyle name="Input cel 2 2 2 2 2 3 3" xfId="25817"/>
    <cellStyle name="Input cel 2 2 2 2 2 3 4" xfId="28644"/>
    <cellStyle name="Input cel 2 2 2 2 2 3 5" xfId="45224"/>
    <cellStyle name="Input cel 2 2 2 2 2 4" xfId="7557"/>
    <cellStyle name="Input cel 2 2 2 2 2 4 2" xfId="26945"/>
    <cellStyle name="Input cel 2 2 2 2 2 4 3" xfId="35072"/>
    <cellStyle name="Input cel 2 2 2 2 2 4 4" xfId="46441"/>
    <cellStyle name="Input cel 2 2 2 2 2 5" xfId="13834"/>
    <cellStyle name="Input cel 2 2 2 2 2 5 2" xfId="32161"/>
    <cellStyle name="Input cel 2 2 2 2 2 5 3" xfId="29806"/>
    <cellStyle name="Input cel 2 2 2 2 2 5 4" xfId="46554"/>
    <cellStyle name="Input cel 2 2 2 2 2 6" xfId="14120"/>
    <cellStyle name="Input cel 2 2 2 2 2 6 2" xfId="32447"/>
    <cellStyle name="Input cel 2 2 2 2 2 6 3" xfId="37984"/>
    <cellStyle name="Input cel 2 2 2 2 2 6 4" xfId="46851"/>
    <cellStyle name="Input cel 2 2 2 2 2 7" xfId="14080"/>
    <cellStyle name="Input cel 2 2 2 2 2 7 2" xfId="32407"/>
    <cellStyle name="Input cel 2 2 2 2 2 7 3" xfId="23932"/>
    <cellStyle name="Input cel 2 2 2 2 2 7 4" xfId="46811"/>
    <cellStyle name="Input cel 2 2 2 2 2 8" xfId="3594"/>
    <cellStyle name="Input cel 2 2 2 2 2 9" xfId="3093"/>
    <cellStyle name="Input cel 2 2 2 2 3" xfId="2689"/>
    <cellStyle name="Input cel 2 2 2 2 3 10" xfId="37874"/>
    <cellStyle name="Input cel 2 2 2 2 3 11" xfId="39199"/>
    <cellStyle name="Input cel 2 2 2 2 3 12" xfId="36907"/>
    <cellStyle name="Input cel 2 2 2 2 3 13" xfId="44008"/>
    <cellStyle name="Input cel 2 2 2 2 3 2" xfId="6159"/>
    <cellStyle name="Input cel 2 2 2 2 3 2 2" xfId="12534"/>
    <cellStyle name="Input cel 2 2 2 2 3 2 2 2" xfId="30861"/>
    <cellStyle name="Input cel 2 2 2 2 3 2 2 3" xfId="28317"/>
    <cellStyle name="Input cel 2 2 2 2 3 2 3" xfId="25611"/>
    <cellStyle name="Input cel 2 2 2 2 3 2 4" xfId="36361"/>
    <cellStyle name="Input cel 2 2 2 2 3 2 5" xfId="45018"/>
    <cellStyle name="Input cel 2 2 2 2 3 3" xfId="7240"/>
    <cellStyle name="Input cel 2 2 2 2 3 3 2" xfId="13527"/>
    <cellStyle name="Input cel 2 2 2 2 3 3 2 2" xfId="31854"/>
    <cellStyle name="Input cel 2 2 2 2 3 3 2 3" xfId="39386"/>
    <cellStyle name="Input cel 2 2 2 2 3 3 3" xfId="26692"/>
    <cellStyle name="Input cel 2 2 2 2 3 3 4" xfId="28310"/>
    <cellStyle name="Input cel 2 2 2 2 3 3 5" xfId="46098"/>
    <cellStyle name="Input cel 2 2 2 2 3 4" xfId="9166"/>
    <cellStyle name="Input cel 2 2 2 2 3 4 2" xfId="28212"/>
    <cellStyle name="Input cel 2 2 2 2 3 4 3" xfId="3104"/>
    <cellStyle name="Input cel 2 2 2 2 3 4 4" xfId="47763"/>
    <cellStyle name="Input cel 2 2 2 2 3 5" xfId="15190"/>
    <cellStyle name="Input cel 2 2 2 2 3 5 2" xfId="33517"/>
    <cellStyle name="Input cel 2 2 2 2 3 5 3" xfId="40345"/>
    <cellStyle name="Input cel 2 2 2 2 3 5 4" xfId="48518"/>
    <cellStyle name="Input cel 2 2 2 2 3 6" xfId="15884"/>
    <cellStyle name="Input cel 2 2 2 2 3 6 2" xfId="34211"/>
    <cellStyle name="Input cel 2 2 2 2 3 6 3" xfId="41039"/>
    <cellStyle name="Input cel 2 2 2 2 3 6 4" xfId="49212"/>
    <cellStyle name="Input cel 2 2 2 2 3 7" xfId="16502"/>
    <cellStyle name="Input cel 2 2 2 2 3 7 2" xfId="34829"/>
    <cellStyle name="Input cel 2 2 2 2 3 7 3" xfId="41657"/>
    <cellStyle name="Input cel 2 2 2 2 3 7 4" xfId="49830"/>
    <cellStyle name="Input cel 2 2 2 2 3 8" xfId="5149"/>
    <cellStyle name="Input cel 2 2 2 2 3 9" xfId="24601"/>
    <cellStyle name="Input cel 2 2 2 2 4" xfId="5305"/>
    <cellStyle name="Input cel 2 2 2 2 4 2" xfId="11754"/>
    <cellStyle name="Input cel 2 2 2 2 4 2 2" xfId="30081"/>
    <cellStyle name="Input cel 2 2 2 2 4 2 3" xfId="38292"/>
    <cellStyle name="Input cel 2 2 2 2 4 3" xfId="24757"/>
    <cellStyle name="Input cel 2 2 2 2 4 4" xfId="23748"/>
    <cellStyle name="Input cel 2 2 2 2 4 5" xfId="44164"/>
    <cellStyle name="Input cel 2 2 2 2 5" xfId="6637"/>
    <cellStyle name="Input cel 2 2 2 2 5 2" xfId="12951"/>
    <cellStyle name="Input cel 2 2 2 2 5 2 2" xfId="31278"/>
    <cellStyle name="Input cel 2 2 2 2 5 2 3" xfId="24032"/>
    <cellStyle name="Input cel 2 2 2 2 5 3" xfId="26089"/>
    <cellStyle name="Input cel 2 2 2 2 5 4" xfId="3718"/>
    <cellStyle name="Input cel 2 2 2 2 5 5" xfId="45495"/>
    <cellStyle name="Input cel 2 2 2 2 6" xfId="8447"/>
    <cellStyle name="Input cel 2 2 2 2 6 2" xfId="27561"/>
    <cellStyle name="Input cel 2 2 2 2 6 3" xfId="4242"/>
    <cellStyle name="Input cel 2 2 2 2 6 4" xfId="47131"/>
    <cellStyle name="Input cel 2 2 2 2 7" xfId="14578"/>
    <cellStyle name="Input cel 2 2 2 2 7 2" xfId="32905"/>
    <cellStyle name="Input cel 2 2 2 2 7 3" xfId="39733"/>
    <cellStyle name="Input cel 2 2 2 2 7 4" xfId="47906"/>
    <cellStyle name="Input cel 2 2 2 2 8" xfId="15306"/>
    <cellStyle name="Input cel 2 2 2 2 8 2" xfId="33633"/>
    <cellStyle name="Input cel 2 2 2 2 8 3" xfId="40461"/>
    <cellStyle name="Input cel 2 2 2 2 8 4" xfId="48634"/>
    <cellStyle name="Input cel 2 2 2 2 9" xfId="15965"/>
    <cellStyle name="Input cel 2 2 2 2 9 2" xfId="34292"/>
    <cellStyle name="Input cel 2 2 2 2 9 3" xfId="41120"/>
    <cellStyle name="Input cel 2 2 2 2 9 4" xfId="49293"/>
    <cellStyle name="Input cel 2 2 2 3" xfId="2439"/>
    <cellStyle name="Input cel 2 2 2 3 10" xfId="4123"/>
    <cellStyle name="Input cel 2 2 2 3 11" xfId="41982"/>
    <cellStyle name="Input cel 2 2 2 3 12" xfId="27415"/>
    <cellStyle name="Input cel 2 2 2 3 13" xfId="43758"/>
    <cellStyle name="Input cel 2 2 2 3 2" xfId="5228"/>
    <cellStyle name="Input cel 2 2 2 3 2 2" xfId="11681"/>
    <cellStyle name="Input cel 2 2 2 3 2 2 2" xfId="30008"/>
    <cellStyle name="Input cel 2 2 2 3 2 2 3" xfId="28471"/>
    <cellStyle name="Input cel 2 2 2 3 2 3" xfId="24680"/>
    <cellStyle name="Input cel 2 2 2 3 2 4" xfId="38457"/>
    <cellStyle name="Input cel 2 2 2 3 2 5" xfId="44087"/>
    <cellStyle name="Input cel 2 2 2 3 3" xfId="6990"/>
    <cellStyle name="Input cel 2 2 2 3 3 2" xfId="13277"/>
    <cellStyle name="Input cel 2 2 2 3 3 2 2" xfId="31604"/>
    <cellStyle name="Input cel 2 2 2 3 3 2 3" xfId="36421"/>
    <cellStyle name="Input cel 2 2 2 3 3 3" xfId="26442"/>
    <cellStyle name="Input cel 2 2 2 3 3 4" xfId="28860"/>
    <cellStyle name="Input cel 2 2 2 3 3 5" xfId="45848"/>
    <cellStyle name="Input cel 2 2 2 3 4" xfId="8916"/>
    <cellStyle name="Input cel 2 2 2 3 4 2" xfId="27962"/>
    <cellStyle name="Input cel 2 2 2 3 4 3" xfId="37473"/>
    <cellStyle name="Input cel 2 2 2 3 4 4" xfId="47513"/>
    <cellStyle name="Input cel 2 2 2 3 5" xfId="14940"/>
    <cellStyle name="Input cel 2 2 2 3 5 2" xfId="33267"/>
    <cellStyle name="Input cel 2 2 2 3 5 3" xfId="40095"/>
    <cellStyle name="Input cel 2 2 2 3 5 4" xfId="48268"/>
    <cellStyle name="Input cel 2 2 2 3 6" xfId="15634"/>
    <cellStyle name="Input cel 2 2 2 3 6 2" xfId="33961"/>
    <cellStyle name="Input cel 2 2 2 3 6 3" xfId="40789"/>
    <cellStyle name="Input cel 2 2 2 3 6 4" xfId="48962"/>
    <cellStyle name="Input cel 2 2 2 3 7" xfId="16252"/>
    <cellStyle name="Input cel 2 2 2 3 7 2" xfId="34579"/>
    <cellStyle name="Input cel 2 2 2 3 7 3" xfId="41407"/>
    <cellStyle name="Input cel 2 2 2 3 7 4" xfId="49580"/>
    <cellStyle name="Input cel 2 2 2 3 8" xfId="4899"/>
    <cellStyle name="Input cel 2 2 2 3 9" xfId="24351"/>
    <cellStyle name="Input cel 2 2 2 4" xfId="2579"/>
    <cellStyle name="Input cel 2 2 2 4 10" xfId="36711"/>
    <cellStyle name="Input cel 2 2 2 4 11" xfId="41804"/>
    <cellStyle name="Input cel 2 2 2 4 12" xfId="42103"/>
    <cellStyle name="Input cel 2 2 2 4 13" xfId="43898"/>
    <cellStyle name="Input cel 2 2 2 4 2" xfId="5931"/>
    <cellStyle name="Input cel 2 2 2 4 2 2" xfId="12329"/>
    <cellStyle name="Input cel 2 2 2 4 2 2 2" xfId="30656"/>
    <cellStyle name="Input cel 2 2 2 4 2 2 3" xfId="39272"/>
    <cellStyle name="Input cel 2 2 2 4 2 3" xfId="25383"/>
    <cellStyle name="Input cel 2 2 2 4 2 4" xfId="2915"/>
    <cellStyle name="Input cel 2 2 2 4 2 5" xfId="44790"/>
    <cellStyle name="Input cel 2 2 2 4 3" xfId="7130"/>
    <cellStyle name="Input cel 2 2 2 4 3 2" xfId="13417"/>
    <cellStyle name="Input cel 2 2 2 4 3 2 2" xfId="31744"/>
    <cellStyle name="Input cel 2 2 2 4 3 2 3" xfId="34982"/>
    <cellStyle name="Input cel 2 2 2 4 3 3" xfId="26582"/>
    <cellStyle name="Input cel 2 2 2 4 3 4" xfId="38531"/>
    <cellStyle name="Input cel 2 2 2 4 3 5" xfId="45988"/>
    <cellStyle name="Input cel 2 2 2 4 4" xfId="9056"/>
    <cellStyle name="Input cel 2 2 2 4 4 2" xfId="28102"/>
    <cellStyle name="Input cel 2 2 2 4 4 3" xfId="37611"/>
    <cellStyle name="Input cel 2 2 2 4 4 4" xfId="47653"/>
    <cellStyle name="Input cel 2 2 2 4 5" xfId="15080"/>
    <cellStyle name="Input cel 2 2 2 4 5 2" xfId="33407"/>
    <cellStyle name="Input cel 2 2 2 4 5 3" xfId="40235"/>
    <cellStyle name="Input cel 2 2 2 4 5 4" xfId="48408"/>
    <cellStyle name="Input cel 2 2 2 4 6" xfId="15774"/>
    <cellStyle name="Input cel 2 2 2 4 6 2" xfId="34101"/>
    <cellStyle name="Input cel 2 2 2 4 6 3" xfId="40929"/>
    <cellStyle name="Input cel 2 2 2 4 6 4" xfId="49102"/>
    <cellStyle name="Input cel 2 2 2 4 7" xfId="16392"/>
    <cellStyle name="Input cel 2 2 2 4 7 2" xfId="34719"/>
    <cellStyle name="Input cel 2 2 2 4 7 3" xfId="41547"/>
    <cellStyle name="Input cel 2 2 2 4 7 4" xfId="49720"/>
    <cellStyle name="Input cel 2 2 2 4 8" xfId="5039"/>
    <cellStyle name="Input cel 2 2 2 4 9" xfId="24491"/>
    <cellStyle name="Input cel 2 2 2 5" xfId="3388"/>
    <cellStyle name="Input cel 2 2 2 5 2" xfId="10424"/>
    <cellStyle name="Input cel 2 2 2 5 2 2" xfId="29134"/>
    <cellStyle name="Input cel 2 2 2 5 2 3" xfId="37337"/>
    <cellStyle name="Input cel 2 2 2 5 3" xfId="3727"/>
    <cellStyle name="Input cel 2 2 2 5 4" xfId="26807"/>
    <cellStyle name="Input cel 2 2 2 5 5" xfId="43270"/>
    <cellStyle name="Input cel 2 2 2 6" xfId="5633"/>
    <cellStyle name="Input cel 2 2 2 6 2" xfId="12059"/>
    <cellStyle name="Input cel 2 2 2 6 2 2" xfId="30386"/>
    <cellStyle name="Input cel 2 2 2 6 2 3" xfId="29583"/>
    <cellStyle name="Input cel 2 2 2 6 3" xfId="25085"/>
    <cellStyle name="Input cel 2 2 2 6 4" xfId="39347"/>
    <cellStyle name="Input cel 2 2 2 6 5" xfId="44492"/>
    <cellStyle name="Input cel 2 2 2 7" xfId="6405"/>
    <cellStyle name="Input cel 2 2 2 7 2" xfId="12759"/>
    <cellStyle name="Input cel 2 2 2 7 2 2" xfId="31086"/>
    <cellStyle name="Input cel 2 2 2 7 2 3" xfId="28639"/>
    <cellStyle name="Input cel 2 2 2 7 3" xfId="25857"/>
    <cellStyle name="Input cel 2 2 2 7 4" xfId="28519"/>
    <cellStyle name="Input cel 2 2 2 7 5" xfId="45264"/>
    <cellStyle name="Input cel 2 2 2 8" xfId="6706"/>
    <cellStyle name="Input cel 2 2 2 8 2" xfId="26158"/>
    <cellStyle name="Input cel 2 2 2 8 3" xfId="38466"/>
    <cellStyle name="Input cel 2 2 2 8 4" xfId="45564"/>
    <cellStyle name="Input cel 2 2 2 9" xfId="13679"/>
    <cellStyle name="Input cel 2 2 2 9 2" xfId="32006"/>
    <cellStyle name="Input cel 2 2 2 9 3" xfId="38559"/>
    <cellStyle name="Input cel 2 2 2 9 4" xfId="46319"/>
    <cellStyle name="Input cel 2 2 20" xfId="42793"/>
    <cellStyle name="Input cel 2 2 3" xfId="1304"/>
    <cellStyle name="Input cel 2 2 3 10" xfId="11447"/>
    <cellStyle name="Input cel 2 2 3 10 2" xfId="29846"/>
    <cellStyle name="Input cel 2 2 3 10 3" xfId="36565"/>
    <cellStyle name="Input cel 2 2 3 10 4" xfId="43460"/>
    <cellStyle name="Input cel 2 2 3 11" xfId="13827"/>
    <cellStyle name="Input cel 2 2 3 11 2" xfId="32154"/>
    <cellStyle name="Input cel 2 2 3 11 3" xfId="36353"/>
    <cellStyle name="Input cel 2 2 3 11 4" xfId="46546"/>
    <cellStyle name="Input cel 2 2 3 12" xfId="3908"/>
    <cellStyle name="Input cel 2 2 3 13" xfId="4555"/>
    <cellStyle name="Input cel 2 2 3 14" xfId="36314"/>
    <cellStyle name="Input cel 2 2 3 15" xfId="42585"/>
    <cellStyle name="Input cel 2 2 3 16" xfId="42630"/>
    <cellStyle name="Input cel 2 2 3 17" xfId="42977"/>
    <cellStyle name="Input cel 2 2 3 2" xfId="2594"/>
    <cellStyle name="Input cel 2 2 3 2 10" xfId="36253"/>
    <cellStyle name="Input cel 2 2 3 2 11" xfId="42080"/>
    <cellStyle name="Input cel 2 2 3 2 12" xfId="35568"/>
    <cellStyle name="Input cel 2 2 3 2 13" xfId="43913"/>
    <cellStyle name="Input cel 2 2 3 2 2" xfId="5612"/>
    <cellStyle name="Input cel 2 2 3 2 2 2" xfId="12038"/>
    <cellStyle name="Input cel 2 2 3 2 2 2 2" xfId="30365"/>
    <cellStyle name="Input cel 2 2 3 2 2 2 3" xfId="38812"/>
    <cellStyle name="Input cel 2 2 3 2 2 3" xfId="25064"/>
    <cellStyle name="Input cel 2 2 3 2 2 4" xfId="28670"/>
    <cellStyle name="Input cel 2 2 3 2 2 5" xfId="44471"/>
    <cellStyle name="Input cel 2 2 3 2 3" xfId="7145"/>
    <cellStyle name="Input cel 2 2 3 2 3 2" xfId="13432"/>
    <cellStyle name="Input cel 2 2 3 2 3 2 2" xfId="31759"/>
    <cellStyle name="Input cel 2 2 3 2 3 2 3" xfId="27148"/>
    <cellStyle name="Input cel 2 2 3 2 3 3" xfId="26597"/>
    <cellStyle name="Input cel 2 2 3 2 3 4" xfId="37612"/>
    <cellStyle name="Input cel 2 2 3 2 3 5" xfId="46003"/>
    <cellStyle name="Input cel 2 2 3 2 4" xfId="9071"/>
    <cellStyle name="Input cel 2 2 3 2 4 2" xfId="28117"/>
    <cellStyle name="Input cel 2 2 3 2 4 3" xfId="24059"/>
    <cellStyle name="Input cel 2 2 3 2 4 4" xfId="47668"/>
    <cellStyle name="Input cel 2 2 3 2 5" xfId="15095"/>
    <cellStyle name="Input cel 2 2 3 2 5 2" xfId="33422"/>
    <cellStyle name="Input cel 2 2 3 2 5 3" xfId="40250"/>
    <cellStyle name="Input cel 2 2 3 2 5 4" xfId="48423"/>
    <cellStyle name="Input cel 2 2 3 2 6" xfId="15789"/>
    <cellStyle name="Input cel 2 2 3 2 6 2" xfId="34116"/>
    <cellStyle name="Input cel 2 2 3 2 6 3" xfId="40944"/>
    <cellStyle name="Input cel 2 2 3 2 6 4" xfId="49117"/>
    <cellStyle name="Input cel 2 2 3 2 7" xfId="16407"/>
    <cellStyle name="Input cel 2 2 3 2 7 2" xfId="34734"/>
    <cellStyle name="Input cel 2 2 3 2 7 3" xfId="41562"/>
    <cellStyle name="Input cel 2 2 3 2 7 4" xfId="49735"/>
    <cellStyle name="Input cel 2 2 3 2 8" xfId="5054"/>
    <cellStyle name="Input cel 2 2 3 2 9" xfId="24506"/>
    <cellStyle name="Input cel 2 2 3 3" xfId="2641"/>
    <cellStyle name="Input cel 2 2 3 3 10" xfId="35132"/>
    <cellStyle name="Input cel 2 2 3 3 11" xfId="39163"/>
    <cellStyle name="Input cel 2 2 3 3 12" xfId="39135"/>
    <cellStyle name="Input cel 2 2 3 3 13" xfId="43960"/>
    <cellStyle name="Input cel 2 2 3 3 2" xfId="6087"/>
    <cellStyle name="Input cel 2 2 3 3 2 2" xfId="12468"/>
    <cellStyle name="Input cel 2 2 3 3 2 2 2" xfId="30795"/>
    <cellStyle name="Input cel 2 2 3 3 2 2 3" xfId="27703"/>
    <cellStyle name="Input cel 2 2 3 3 2 3" xfId="25539"/>
    <cellStyle name="Input cel 2 2 3 3 2 4" xfId="35862"/>
    <cellStyle name="Input cel 2 2 3 3 2 5" xfId="44946"/>
    <cellStyle name="Input cel 2 2 3 3 3" xfId="7192"/>
    <cellStyle name="Input cel 2 2 3 3 3 2" xfId="13479"/>
    <cellStyle name="Input cel 2 2 3 3 3 2 2" xfId="31806"/>
    <cellStyle name="Input cel 2 2 3 3 3 2 3" xfId="37866"/>
    <cellStyle name="Input cel 2 2 3 3 3 3" xfId="26644"/>
    <cellStyle name="Input cel 2 2 3 3 3 4" xfId="36181"/>
    <cellStyle name="Input cel 2 2 3 3 3 5" xfId="46050"/>
    <cellStyle name="Input cel 2 2 3 3 4" xfId="9118"/>
    <cellStyle name="Input cel 2 2 3 3 4 2" xfId="28164"/>
    <cellStyle name="Input cel 2 2 3 3 4 3" xfId="36830"/>
    <cellStyle name="Input cel 2 2 3 3 4 4" xfId="47715"/>
    <cellStyle name="Input cel 2 2 3 3 5" xfId="15142"/>
    <cellStyle name="Input cel 2 2 3 3 5 2" xfId="33469"/>
    <cellStyle name="Input cel 2 2 3 3 5 3" xfId="40297"/>
    <cellStyle name="Input cel 2 2 3 3 5 4" xfId="48470"/>
    <cellStyle name="Input cel 2 2 3 3 6" xfId="15836"/>
    <cellStyle name="Input cel 2 2 3 3 6 2" xfId="34163"/>
    <cellStyle name="Input cel 2 2 3 3 6 3" xfId="40991"/>
    <cellStyle name="Input cel 2 2 3 3 6 4" xfId="49164"/>
    <cellStyle name="Input cel 2 2 3 3 7" xfId="16454"/>
    <cellStyle name="Input cel 2 2 3 3 7 2" xfId="34781"/>
    <cellStyle name="Input cel 2 2 3 3 7 3" xfId="41609"/>
    <cellStyle name="Input cel 2 2 3 3 7 4" xfId="49782"/>
    <cellStyle name="Input cel 2 2 3 3 8" xfId="5101"/>
    <cellStyle name="Input cel 2 2 3 3 9" xfId="24553"/>
    <cellStyle name="Input cel 2 2 3 4" xfId="3331"/>
    <cellStyle name="Input cel 2 2 3 4 2" xfId="10371"/>
    <cellStyle name="Input cel 2 2 3 4 2 2" xfId="29089"/>
    <cellStyle name="Input cel 2 2 3 4 2 3" xfId="35416"/>
    <cellStyle name="Input cel 2 2 3 4 3" xfId="4176"/>
    <cellStyle name="Input cel 2 2 3 4 4" xfId="2872"/>
    <cellStyle name="Input cel 2 2 3 4 5" xfId="43232"/>
    <cellStyle name="Input cel 2 2 3 5" xfId="6081"/>
    <cellStyle name="Input cel 2 2 3 5 2" xfId="12462"/>
    <cellStyle name="Input cel 2 2 3 5 2 2" xfId="30789"/>
    <cellStyle name="Input cel 2 2 3 5 2 3" xfId="36496"/>
    <cellStyle name="Input cel 2 2 3 5 3" xfId="25533"/>
    <cellStyle name="Input cel 2 2 3 5 4" xfId="38781"/>
    <cellStyle name="Input cel 2 2 3 5 5" xfId="44940"/>
    <cellStyle name="Input cel 2 2 3 6" xfId="5937"/>
    <cellStyle name="Input cel 2 2 3 6 2" xfId="12335"/>
    <cellStyle name="Input cel 2 2 3 6 2 2" xfId="30662"/>
    <cellStyle name="Input cel 2 2 3 6 2 3" xfId="37334"/>
    <cellStyle name="Input cel 2 2 3 6 3" xfId="25389"/>
    <cellStyle name="Input cel 2 2 3 6 4" xfId="36531"/>
    <cellStyle name="Input cel 2 2 3 6 5" xfId="44796"/>
    <cellStyle name="Input cel 2 2 3 7" xfId="6454"/>
    <cellStyle name="Input cel 2 2 3 7 2" xfId="25906"/>
    <cellStyle name="Input cel 2 2 3 7 3" xfId="4383"/>
    <cellStyle name="Input cel 2 2 3 7 4" xfId="45313"/>
    <cellStyle name="Input cel 2 2 3 8" xfId="13977"/>
    <cellStyle name="Input cel 2 2 3 8 2" xfId="32304"/>
    <cellStyle name="Input cel 2 2 3 8 3" xfId="35146"/>
    <cellStyle name="Input cel 2 2 3 8 4" xfId="46708"/>
    <cellStyle name="Input cel 2 2 3 9" xfId="13800"/>
    <cellStyle name="Input cel 2 2 3 9 2" xfId="32127"/>
    <cellStyle name="Input cel 2 2 3 9 3" xfId="39396"/>
    <cellStyle name="Input cel 2 2 3 9 4" xfId="46510"/>
    <cellStyle name="Input cel 2 2 4" xfId="1733"/>
    <cellStyle name="Input cel 2 2 4 10" xfId="13823"/>
    <cellStyle name="Input cel 2 2 4 10 2" xfId="32150"/>
    <cellStyle name="Input cel 2 2 4 10 3" xfId="38893"/>
    <cellStyle name="Input cel 2 2 4 10 4" xfId="46542"/>
    <cellStyle name="Input cel 2 2 4 11" xfId="14085"/>
    <cellStyle name="Input cel 2 2 4 11 2" xfId="32412"/>
    <cellStyle name="Input cel 2 2 4 11 3" xfId="35338"/>
    <cellStyle name="Input cel 2 2 4 11 4" xfId="46816"/>
    <cellStyle name="Input cel 2 2 4 12" xfId="4259"/>
    <cellStyle name="Input cel 2 2 4 13" xfId="23770"/>
    <cellStyle name="Input cel 2 2 4 14" xfId="35337"/>
    <cellStyle name="Input cel 2 2 4 15" xfId="37094"/>
    <cellStyle name="Input cel 2 2 4 16" xfId="27343"/>
    <cellStyle name="Input cel 2 2 4 17" xfId="42858"/>
    <cellStyle name="Input cel 2 2 4 2" xfId="2213"/>
    <cellStyle name="Input cel 2 2 4 2 10" xfId="28288"/>
    <cellStyle name="Input cel 2 2 4 2 11" xfId="41784"/>
    <cellStyle name="Input cel 2 2 4 2 12" xfId="42335"/>
    <cellStyle name="Input cel 2 2 4 2 13" xfId="43532"/>
    <cellStyle name="Input cel 2 2 4 2 2" xfId="5217"/>
    <cellStyle name="Input cel 2 2 4 2 2 2" xfId="11670"/>
    <cellStyle name="Input cel 2 2 4 2 2 2 2" xfId="29997"/>
    <cellStyle name="Input cel 2 2 4 2 2 2 3" xfId="36434"/>
    <cellStyle name="Input cel 2 2 4 2 2 3" xfId="24669"/>
    <cellStyle name="Input cel 2 2 4 2 2 4" xfId="36689"/>
    <cellStyle name="Input cel 2 2 4 2 2 5" xfId="44076"/>
    <cellStyle name="Input cel 2 2 4 2 3" xfId="6764"/>
    <cellStyle name="Input cel 2 2 4 2 3 2" xfId="13051"/>
    <cellStyle name="Input cel 2 2 4 2 3 2 2" xfId="31378"/>
    <cellStyle name="Input cel 2 2 4 2 3 2 3" xfId="28359"/>
    <cellStyle name="Input cel 2 2 4 2 3 3" xfId="26216"/>
    <cellStyle name="Input cel 2 2 4 2 3 4" xfId="35509"/>
    <cellStyle name="Input cel 2 2 4 2 3 5" xfId="45622"/>
    <cellStyle name="Input cel 2 2 4 2 4" xfId="8690"/>
    <cellStyle name="Input cel 2 2 4 2 4 2" xfId="27736"/>
    <cellStyle name="Input cel 2 2 4 2 4 3" xfId="23691"/>
    <cellStyle name="Input cel 2 2 4 2 4 4" xfId="47287"/>
    <cellStyle name="Input cel 2 2 4 2 5" xfId="14714"/>
    <cellStyle name="Input cel 2 2 4 2 5 2" xfId="33041"/>
    <cellStyle name="Input cel 2 2 4 2 5 3" xfId="39869"/>
    <cellStyle name="Input cel 2 2 4 2 5 4" xfId="48042"/>
    <cellStyle name="Input cel 2 2 4 2 6" xfId="15408"/>
    <cellStyle name="Input cel 2 2 4 2 6 2" xfId="33735"/>
    <cellStyle name="Input cel 2 2 4 2 6 3" xfId="40563"/>
    <cellStyle name="Input cel 2 2 4 2 6 4" xfId="48736"/>
    <cellStyle name="Input cel 2 2 4 2 7" xfId="16026"/>
    <cellStyle name="Input cel 2 2 4 2 7 2" xfId="34353"/>
    <cellStyle name="Input cel 2 2 4 2 7 3" xfId="41181"/>
    <cellStyle name="Input cel 2 2 4 2 7 4" xfId="49354"/>
    <cellStyle name="Input cel 2 2 4 2 8" xfId="4673"/>
    <cellStyle name="Input cel 2 2 4 2 9" xfId="24125"/>
    <cellStyle name="Input cel 2 2 4 3" xfId="2203"/>
    <cellStyle name="Input cel 2 2 4 3 10" xfId="38486"/>
    <cellStyle name="Input cel 2 2 4 3 11" xfId="41810"/>
    <cellStyle name="Input cel 2 2 4 3 12" xfId="42082"/>
    <cellStyle name="Input cel 2 2 4 3 13" xfId="43522"/>
    <cellStyle name="Input cel 2 2 4 3 2" xfId="6151"/>
    <cellStyle name="Input cel 2 2 4 3 2 2" xfId="12527"/>
    <cellStyle name="Input cel 2 2 4 3 2 2 2" xfId="30854"/>
    <cellStyle name="Input cel 2 2 4 3 2 2 3" xfId="35594"/>
    <cellStyle name="Input cel 2 2 4 3 2 3" xfId="25603"/>
    <cellStyle name="Input cel 2 2 4 3 2 4" xfId="35984"/>
    <cellStyle name="Input cel 2 2 4 3 2 5" xfId="45010"/>
    <cellStyle name="Input cel 2 2 4 3 3" xfId="6754"/>
    <cellStyle name="Input cel 2 2 4 3 3 2" xfId="13041"/>
    <cellStyle name="Input cel 2 2 4 3 3 2 2" xfId="31368"/>
    <cellStyle name="Input cel 2 2 4 3 3 2 3" xfId="36399"/>
    <cellStyle name="Input cel 2 2 4 3 3 3" xfId="26206"/>
    <cellStyle name="Input cel 2 2 4 3 3 4" xfId="29392"/>
    <cellStyle name="Input cel 2 2 4 3 3 5" xfId="45612"/>
    <cellStyle name="Input cel 2 2 4 3 4" xfId="8680"/>
    <cellStyle name="Input cel 2 2 4 3 4 2" xfId="27726"/>
    <cellStyle name="Input cel 2 2 4 3 4 3" xfId="23921"/>
    <cellStyle name="Input cel 2 2 4 3 4 4" xfId="47277"/>
    <cellStyle name="Input cel 2 2 4 3 5" xfId="14704"/>
    <cellStyle name="Input cel 2 2 4 3 5 2" xfId="33031"/>
    <cellStyle name="Input cel 2 2 4 3 5 3" xfId="39859"/>
    <cellStyle name="Input cel 2 2 4 3 5 4" xfId="48032"/>
    <cellStyle name="Input cel 2 2 4 3 6" xfId="15398"/>
    <cellStyle name="Input cel 2 2 4 3 6 2" xfId="33725"/>
    <cellStyle name="Input cel 2 2 4 3 6 3" xfId="40553"/>
    <cellStyle name="Input cel 2 2 4 3 6 4" xfId="48726"/>
    <cellStyle name="Input cel 2 2 4 3 7" xfId="16016"/>
    <cellStyle name="Input cel 2 2 4 3 7 2" xfId="34343"/>
    <cellStyle name="Input cel 2 2 4 3 7 3" xfId="41171"/>
    <cellStyle name="Input cel 2 2 4 3 7 4" xfId="49344"/>
    <cellStyle name="Input cel 2 2 4 3 8" xfId="4663"/>
    <cellStyle name="Input cel 2 2 4 3 9" xfId="24115"/>
    <cellStyle name="Input cel 2 2 4 4" xfId="5568"/>
    <cellStyle name="Input cel 2 2 4 4 2" xfId="11997"/>
    <cellStyle name="Input cel 2 2 4 4 2 2" xfId="30324"/>
    <cellStyle name="Input cel 2 2 4 4 2 3" xfId="38967"/>
    <cellStyle name="Input cel 2 2 4 4 3" xfId="25020"/>
    <cellStyle name="Input cel 2 2 4 4 4" xfId="24029"/>
    <cellStyle name="Input cel 2 2 4 4 5" xfId="44427"/>
    <cellStyle name="Input cel 2 2 4 5" xfId="6058"/>
    <cellStyle name="Input cel 2 2 4 5 2" xfId="12443"/>
    <cellStyle name="Input cel 2 2 4 5 2 2" xfId="30770"/>
    <cellStyle name="Input cel 2 2 4 5 2 3" xfId="36233"/>
    <cellStyle name="Input cel 2 2 4 5 3" xfId="25510"/>
    <cellStyle name="Input cel 2 2 4 5 4" xfId="23716"/>
    <cellStyle name="Input cel 2 2 4 5 5" xfId="44917"/>
    <cellStyle name="Input cel 2 2 4 6" xfId="6691"/>
    <cellStyle name="Input cel 2 2 4 6 2" xfId="13000"/>
    <cellStyle name="Input cel 2 2 4 6 2 2" xfId="31327"/>
    <cellStyle name="Input cel 2 2 4 6 2 3" xfId="28971"/>
    <cellStyle name="Input cel 2 2 4 6 3" xfId="26143"/>
    <cellStyle name="Input cel 2 2 4 6 4" xfId="3051"/>
    <cellStyle name="Input cel 2 2 4 6 5" xfId="45549"/>
    <cellStyle name="Input cel 2 2 4 7" xfId="6734"/>
    <cellStyle name="Input cel 2 2 4 7 2" xfId="26186"/>
    <cellStyle name="Input cel 2 2 4 7 3" xfId="35620"/>
    <cellStyle name="Input cel 2 2 4 7 4" xfId="45592"/>
    <cellStyle name="Input cel 2 2 4 8" xfId="14240"/>
    <cellStyle name="Input cel 2 2 4 8 2" xfId="32567"/>
    <cellStyle name="Input cel 2 2 4 8 3" xfId="39269"/>
    <cellStyle name="Input cel 2 2 4 8 4" xfId="46971"/>
    <cellStyle name="Input cel 2 2 4 9" xfId="13828"/>
    <cellStyle name="Input cel 2 2 4 9 2" xfId="32155"/>
    <cellStyle name="Input cel 2 2 4 9 3" xfId="37502"/>
    <cellStyle name="Input cel 2 2 4 9 4" xfId="46547"/>
    <cellStyle name="Input cel 2 2 5" xfId="2596"/>
    <cellStyle name="Input cel 2 2 5 10" xfId="28767"/>
    <cellStyle name="Input cel 2 2 5 11" xfId="38789"/>
    <cellStyle name="Input cel 2 2 5 12" xfId="42315"/>
    <cellStyle name="Input cel 2 2 5 13" xfId="43915"/>
    <cellStyle name="Input cel 2 2 5 2" xfId="5381"/>
    <cellStyle name="Input cel 2 2 5 2 2" xfId="11819"/>
    <cellStyle name="Input cel 2 2 5 2 2 2" xfId="30146"/>
    <cellStyle name="Input cel 2 2 5 2 2 3" xfId="39037"/>
    <cellStyle name="Input cel 2 2 5 2 3" xfId="24833"/>
    <cellStyle name="Input cel 2 2 5 2 4" xfId="29552"/>
    <cellStyle name="Input cel 2 2 5 2 5" xfId="44240"/>
    <cellStyle name="Input cel 2 2 5 3" xfId="7147"/>
    <cellStyle name="Input cel 2 2 5 3 2" xfId="13434"/>
    <cellStyle name="Input cel 2 2 5 3 2 2" xfId="31761"/>
    <cellStyle name="Input cel 2 2 5 3 2 3" xfId="36387"/>
    <cellStyle name="Input cel 2 2 5 3 3" xfId="26599"/>
    <cellStyle name="Input cel 2 2 5 3 4" xfId="39006"/>
    <cellStyle name="Input cel 2 2 5 3 5" xfId="46005"/>
    <cellStyle name="Input cel 2 2 5 4" xfId="9073"/>
    <cellStyle name="Input cel 2 2 5 4 2" xfId="28119"/>
    <cellStyle name="Input cel 2 2 5 4 3" xfId="35728"/>
    <cellStyle name="Input cel 2 2 5 4 4" xfId="47670"/>
    <cellStyle name="Input cel 2 2 5 5" xfId="15097"/>
    <cellStyle name="Input cel 2 2 5 5 2" xfId="33424"/>
    <cellStyle name="Input cel 2 2 5 5 3" xfId="40252"/>
    <cellStyle name="Input cel 2 2 5 5 4" xfId="48425"/>
    <cellStyle name="Input cel 2 2 5 6" xfId="15791"/>
    <cellStyle name="Input cel 2 2 5 6 2" xfId="34118"/>
    <cellStyle name="Input cel 2 2 5 6 3" xfId="40946"/>
    <cellStyle name="Input cel 2 2 5 6 4" xfId="49119"/>
    <cellStyle name="Input cel 2 2 5 7" xfId="16409"/>
    <cellStyle name="Input cel 2 2 5 7 2" xfId="34736"/>
    <cellStyle name="Input cel 2 2 5 7 3" xfId="41564"/>
    <cellStyle name="Input cel 2 2 5 7 4" xfId="49737"/>
    <cellStyle name="Input cel 2 2 5 8" xfId="5056"/>
    <cellStyle name="Input cel 2 2 5 9" xfId="24508"/>
    <cellStyle name="Input cel 2 2 6" xfId="2499"/>
    <cellStyle name="Input cel 2 2 6 10" xfId="38880"/>
    <cellStyle name="Input cel 2 2 6 11" xfId="41978"/>
    <cellStyle name="Input cel 2 2 6 12" xfId="42358"/>
    <cellStyle name="Input cel 2 2 6 13" xfId="43818"/>
    <cellStyle name="Input cel 2 2 6 2" xfId="5761"/>
    <cellStyle name="Input cel 2 2 6 2 2" xfId="12172"/>
    <cellStyle name="Input cel 2 2 6 2 2 2" xfId="30499"/>
    <cellStyle name="Input cel 2 2 6 2 2 3" xfId="28737"/>
    <cellStyle name="Input cel 2 2 6 2 3" xfId="25213"/>
    <cellStyle name="Input cel 2 2 6 2 4" xfId="34968"/>
    <cellStyle name="Input cel 2 2 6 2 5" xfId="44620"/>
    <cellStyle name="Input cel 2 2 6 3" xfId="7050"/>
    <cellStyle name="Input cel 2 2 6 3 2" xfId="13337"/>
    <cellStyle name="Input cel 2 2 6 3 2 2" xfId="31664"/>
    <cellStyle name="Input cel 2 2 6 3 2 3" xfId="37559"/>
    <cellStyle name="Input cel 2 2 6 3 3" xfId="26502"/>
    <cellStyle name="Input cel 2 2 6 3 4" xfId="28934"/>
    <cellStyle name="Input cel 2 2 6 3 5" xfId="45908"/>
    <cellStyle name="Input cel 2 2 6 4" xfId="8976"/>
    <cellStyle name="Input cel 2 2 6 4 2" xfId="28022"/>
    <cellStyle name="Input cel 2 2 6 4 3" xfId="37540"/>
    <cellStyle name="Input cel 2 2 6 4 4" xfId="47573"/>
    <cellStyle name="Input cel 2 2 6 5" xfId="15000"/>
    <cellStyle name="Input cel 2 2 6 5 2" xfId="33327"/>
    <cellStyle name="Input cel 2 2 6 5 3" xfId="40155"/>
    <cellStyle name="Input cel 2 2 6 5 4" xfId="48328"/>
    <cellStyle name="Input cel 2 2 6 6" xfId="15694"/>
    <cellStyle name="Input cel 2 2 6 6 2" xfId="34021"/>
    <cellStyle name="Input cel 2 2 6 6 3" xfId="40849"/>
    <cellStyle name="Input cel 2 2 6 6 4" xfId="49022"/>
    <cellStyle name="Input cel 2 2 6 7" xfId="16312"/>
    <cellStyle name="Input cel 2 2 6 7 2" xfId="34639"/>
    <cellStyle name="Input cel 2 2 6 7 3" xfId="41467"/>
    <cellStyle name="Input cel 2 2 6 7 4" xfId="49640"/>
    <cellStyle name="Input cel 2 2 6 8" xfId="4959"/>
    <cellStyle name="Input cel 2 2 6 9" xfId="24411"/>
    <cellStyle name="Input cel 2 2 7" xfId="6305"/>
    <cellStyle name="Input cel 2 2 7 2" xfId="12670"/>
    <cellStyle name="Input cel 2 2 7 2 2" xfId="30997"/>
    <cellStyle name="Input cel 2 2 7 2 3" xfId="3863"/>
    <cellStyle name="Input cel 2 2 7 3" xfId="25757"/>
    <cellStyle name="Input cel 2 2 7 4" xfId="36040"/>
    <cellStyle name="Input cel 2 2 7 5" xfId="45164"/>
    <cellStyle name="Input cel 2 2 8" xfId="5636"/>
    <cellStyle name="Input cel 2 2 8 2" xfId="12061"/>
    <cellStyle name="Input cel 2 2 8 2 2" xfId="30388"/>
    <cellStyle name="Input cel 2 2 8 2 3" xfId="23631"/>
    <cellStyle name="Input cel 2 2 8 3" xfId="25088"/>
    <cellStyle name="Input cel 2 2 8 4" xfId="24018"/>
    <cellStyle name="Input cel 2 2 8 5" xfId="44495"/>
    <cellStyle name="Input cel 2 2 9" xfId="6249"/>
    <cellStyle name="Input cel 2 2 9 2" xfId="12618"/>
    <cellStyle name="Input cel 2 2 9 2 2" xfId="30945"/>
    <cellStyle name="Input cel 2 2 9 2 3" xfId="29728"/>
    <cellStyle name="Input cel 2 2 9 3" xfId="25701"/>
    <cellStyle name="Input cel 2 2 9 4" xfId="37208"/>
    <cellStyle name="Input cel 2 2 9 5" xfId="45108"/>
    <cellStyle name="Input cel 2 3" xfId="186"/>
    <cellStyle name="Input cel 2 3 10" xfId="6327"/>
    <cellStyle name="Input cel 2 3 10 2" xfId="25779"/>
    <cellStyle name="Input cel 2 3 10 3" xfId="36570"/>
    <cellStyle name="Input cel 2 3 10 4" xfId="45186"/>
    <cellStyle name="Input cel 2 3 11" xfId="10885"/>
    <cellStyle name="Input cel 2 3 11 2" xfId="29450"/>
    <cellStyle name="Input cel 2 3 11 3" xfId="4522"/>
    <cellStyle name="Input cel 2 3 11 4" xfId="43423"/>
    <cellStyle name="Input cel 2 3 12" xfId="14395"/>
    <cellStyle name="Input cel 2 3 12 2" xfId="32722"/>
    <cellStyle name="Input cel 2 3 12 3" xfId="39550"/>
    <cellStyle name="Input cel 2 3 12 4" xfId="47186"/>
    <cellStyle name="Input cel 2 3 13" xfId="14630"/>
    <cellStyle name="Input cel 2 3 13 2" xfId="32957"/>
    <cellStyle name="Input cel 2 3 13 3" xfId="39785"/>
    <cellStyle name="Input cel 2 3 13 4" xfId="47958"/>
    <cellStyle name="Input cel 2 3 14" xfId="15356"/>
    <cellStyle name="Input cel 2 3 14 2" xfId="33683"/>
    <cellStyle name="Input cel 2 3 14 3" xfId="40511"/>
    <cellStyle name="Input cel 2 3 14 4" xfId="48684"/>
    <cellStyle name="Input cel 2 3 15" xfId="2743"/>
    <cellStyle name="Input cel 2 3 16" xfId="4519"/>
    <cellStyle name="Input cel 2 3 17" xfId="36652"/>
    <cellStyle name="Input cel 2 3 18" xfId="42318"/>
    <cellStyle name="Input cel 2 3 19" xfId="42485"/>
    <cellStyle name="Input cel 2 3 2" xfId="725"/>
    <cellStyle name="Input cel 2 3 2 10" xfId="10012"/>
    <cellStyle name="Input cel 2 3 2 10 2" xfId="28797"/>
    <cellStyle name="Input cel 2 3 2 10 3" xfId="29810"/>
    <cellStyle name="Input cel 2 3 2 10 4" xfId="43045"/>
    <cellStyle name="Input cel 2 3 2 11" xfId="13579"/>
    <cellStyle name="Input cel 2 3 2 11 2" xfId="31906"/>
    <cellStyle name="Input cel 2 3 2 11 3" xfId="29472"/>
    <cellStyle name="Input cel 2 3 2 11 4" xfId="46219"/>
    <cellStyle name="Input cel 2 3 2 12" xfId="10225"/>
    <cellStyle name="Input cel 2 3 2 12 2" xfId="28949"/>
    <cellStyle name="Input cel 2 3 2 12 3" xfId="24104"/>
    <cellStyle name="Input cel 2 3 2 12 4" xfId="43092"/>
    <cellStyle name="Input cel 2 3 2 13" xfId="3001"/>
    <cellStyle name="Input cel 2 3 2 14" xfId="3824"/>
    <cellStyle name="Input cel 2 3 2 15" xfId="38939"/>
    <cellStyle name="Input cel 2 3 2 16" xfId="42715"/>
    <cellStyle name="Input cel 2 3 2 17" xfId="41891"/>
    <cellStyle name="Input cel 2 3 2 18" xfId="42880"/>
    <cellStyle name="Input cel 2 3 2 2" xfId="1811"/>
    <cellStyle name="Input cel 2 3 2 2 10" xfId="4326"/>
    <cellStyle name="Input cel 2 3 2 2 11" xfId="23829"/>
    <cellStyle name="Input cel 2 3 2 2 12" xfId="37233"/>
    <cellStyle name="Input cel 2 3 2 2 13" xfId="29628"/>
    <cellStyle name="Input cel 2 3 2 2 14" xfId="42244"/>
    <cellStyle name="Input cel 2 3 2 2 15" xfId="43453"/>
    <cellStyle name="Input cel 2 3 2 2 2" xfId="2581"/>
    <cellStyle name="Input cel 2 3 2 2 2 10" xfId="35062"/>
    <cellStyle name="Input cel 2 3 2 2 2 11" xfId="42514"/>
    <cellStyle name="Input cel 2 3 2 2 2 12" xfId="39109"/>
    <cellStyle name="Input cel 2 3 2 2 2 13" xfId="43900"/>
    <cellStyle name="Input cel 2 3 2 2 2 2" xfId="6200"/>
    <cellStyle name="Input cel 2 3 2 2 2 2 2" xfId="12574"/>
    <cellStyle name="Input cel 2 3 2 2 2 2 2 2" xfId="30901"/>
    <cellStyle name="Input cel 2 3 2 2 2 2 2 3" xfId="37597"/>
    <cellStyle name="Input cel 2 3 2 2 2 2 3" xfId="25652"/>
    <cellStyle name="Input cel 2 3 2 2 2 2 4" xfId="34934"/>
    <cellStyle name="Input cel 2 3 2 2 2 2 5" xfId="45059"/>
    <cellStyle name="Input cel 2 3 2 2 2 3" xfId="7132"/>
    <cellStyle name="Input cel 2 3 2 2 2 3 2" xfId="13419"/>
    <cellStyle name="Input cel 2 3 2 2 2 3 2 2" xfId="31746"/>
    <cellStyle name="Input cel 2 3 2 2 2 3 2 3" xfId="37888"/>
    <cellStyle name="Input cel 2 3 2 2 2 3 3" xfId="26584"/>
    <cellStyle name="Input cel 2 3 2 2 2 3 4" xfId="27524"/>
    <cellStyle name="Input cel 2 3 2 2 2 3 5" xfId="45990"/>
    <cellStyle name="Input cel 2 3 2 2 2 4" xfId="9058"/>
    <cellStyle name="Input cel 2 3 2 2 2 4 2" xfId="28104"/>
    <cellStyle name="Input cel 2 3 2 2 2 4 3" xfId="39005"/>
    <cellStyle name="Input cel 2 3 2 2 2 4 4" xfId="47655"/>
    <cellStyle name="Input cel 2 3 2 2 2 5" xfId="15082"/>
    <cellStyle name="Input cel 2 3 2 2 2 5 2" xfId="33409"/>
    <cellStyle name="Input cel 2 3 2 2 2 5 3" xfId="40237"/>
    <cellStyle name="Input cel 2 3 2 2 2 5 4" xfId="48410"/>
    <cellStyle name="Input cel 2 3 2 2 2 6" xfId="15776"/>
    <cellStyle name="Input cel 2 3 2 2 2 6 2" xfId="34103"/>
    <cellStyle name="Input cel 2 3 2 2 2 6 3" xfId="40931"/>
    <cellStyle name="Input cel 2 3 2 2 2 6 4" xfId="49104"/>
    <cellStyle name="Input cel 2 3 2 2 2 7" xfId="16394"/>
    <cellStyle name="Input cel 2 3 2 2 2 7 2" xfId="34721"/>
    <cellStyle name="Input cel 2 3 2 2 2 7 3" xfId="41549"/>
    <cellStyle name="Input cel 2 3 2 2 2 7 4" xfId="49722"/>
    <cellStyle name="Input cel 2 3 2 2 2 8" xfId="5041"/>
    <cellStyle name="Input cel 2 3 2 2 2 9" xfId="24493"/>
    <cellStyle name="Input cel 2 3 2 2 3" xfId="2292"/>
    <cellStyle name="Input cel 2 3 2 2 3 10" xfId="28753"/>
    <cellStyle name="Input cel 2 3 2 2 3 11" xfId="35956"/>
    <cellStyle name="Input cel 2 3 2 2 3 12" xfId="41969"/>
    <cellStyle name="Input cel 2 3 2 2 3 13" xfId="43611"/>
    <cellStyle name="Input cel 2 3 2 2 3 2" xfId="5820"/>
    <cellStyle name="Input cel 2 3 2 2 3 2 2" xfId="12226"/>
    <cellStyle name="Input cel 2 3 2 2 3 2 2 2" xfId="30553"/>
    <cellStyle name="Input cel 2 3 2 2 3 2 2 3" xfId="38528"/>
    <cellStyle name="Input cel 2 3 2 2 3 2 3" xfId="25272"/>
    <cellStyle name="Input cel 2 3 2 2 3 2 4" xfId="36597"/>
    <cellStyle name="Input cel 2 3 2 2 3 2 5" xfId="44679"/>
    <cellStyle name="Input cel 2 3 2 2 3 3" xfId="6843"/>
    <cellStyle name="Input cel 2 3 2 2 3 3 2" xfId="13130"/>
    <cellStyle name="Input cel 2 3 2 2 3 3 2 2" xfId="31457"/>
    <cellStyle name="Input cel 2 3 2 2 3 3 2 3" xfId="36378"/>
    <cellStyle name="Input cel 2 3 2 2 3 3 3" xfId="26295"/>
    <cellStyle name="Input cel 2 3 2 2 3 3 4" xfId="38995"/>
    <cellStyle name="Input cel 2 3 2 2 3 3 5" xfId="45701"/>
    <cellStyle name="Input cel 2 3 2 2 3 4" xfId="8769"/>
    <cellStyle name="Input cel 2 3 2 2 3 4 2" xfId="27815"/>
    <cellStyle name="Input cel 2 3 2 2 3 4 3" xfId="35718"/>
    <cellStyle name="Input cel 2 3 2 2 3 4 4" xfId="47366"/>
    <cellStyle name="Input cel 2 3 2 2 3 5" xfId="14793"/>
    <cellStyle name="Input cel 2 3 2 2 3 5 2" xfId="33120"/>
    <cellStyle name="Input cel 2 3 2 2 3 5 3" xfId="39948"/>
    <cellStyle name="Input cel 2 3 2 2 3 5 4" xfId="48121"/>
    <cellStyle name="Input cel 2 3 2 2 3 6" xfId="15487"/>
    <cellStyle name="Input cel 2 3 2 2 3 6 2" xfId="33814"/>
    <cellStyle name="Input cel 2 3 2 2 3 6 3" xfId="40642"/>
    <cellStyle name="Input cel 2 3 2 2 3 6 4" xfId="48815"/>
    <cellStyle name="Input cel 2 3 2 2 3 7" xfId="16105"/>
    <cellStyle name="Input cel 2 3 2 2 3 7 2" xfId="34432"/>
    <cellStyle name="Input cel 2 3 2 2 3 7 3" xfId="41260"/>
    <cellStyle name="Input cel 2 3 2 2 3 7 4" xfId="49433"/>
    <cellStyle name="Input cel 2 3 2 2 3 8" xfId="4752"/>
    <cellStyle name="Input cel 2 3 2 2 3 9" xfId="24204"/>
    <cellStyle name="Input cel 2 3 2 2 4" xfId="6067"/>
    <cellStyle name="Input cel 2 3 2 2 4 2" xfId="12450"/>
    <cellStyle name="Input cel 2 3 2 2 4 2 2" xfId="30777"/>
    <cellStyle name="Input cel 2 3 2 2 4 2 3" xfId="29666"/>
    <cellStyle name="Input cel 2 3 2 2 4 3" xfId="25519"/>
    <cellStyle name="Input cel 2 3 2 2 4 4" xfId="27268"/>
    <cellStyle name="Input cel 2 3 2 2 4 5" xfId="44926"/>
    <cellStyle name="Input cel 2 3 2 2 5" xfId="6568"/>
    <cellStyle name="Input cel 2 3 2 2 5 2" xfId="12898"/>
    <cellStyle name="Input cel 2 3 2 2 5 2 2" xfId="31225"/>
    <cellStyle name="Input cel 2 3 2 2 5 2 3" xfId="34939"/>
    <cellStyle name="Input cel 2 3 2 2 5 3" xfId="26020"/>
    <cellStyle name="Input cel 2 3 2 2 5 4" xfId="36348"/>
    <cellStyle name="Input cel 2 3 2 2 5 5" xfId="45426"/>
    <cellStyle name="Input cel 2 3 2 2 6" xfId="8309"/>
    <cellStyle name="Input cel 2 3 2 2 6 2" xfId="27465"/>
    <cellStyle name="Input cel 2 3 2 2 6 3" xfId="29970"/>
    <cellStyle name="Input cel 2 3 2 2 6 4" xfId="47027"/>
    <cellStyle name="Input cel 2 3 2 2 7" xfId="14492"/>
    <cellStyle name="Input cel 2 3 2 2 7 2" xfId="32819"/>
    <cellStyle name="Input cel 2 3 2 2 7 3" xfId="39647"/>
    <cellStyle name="Input cel 2 3 2 2 7 4" xfId="47820"/>
    <cellStyle name="Input cel 2 3 2 2 8" xfId="15242"/>
    <cellStyle name="Input cel 2 3 2 2 8 2" xfId="33569"/>
    <cellStyle name="Input cel 2 3 2 2 8 3" xfId="40397"/>
    <cellStyle name="Input cel 2 3 2 2 8 4" xfId="48570"/>
    <cellStyle name="Input cel 2 3 2 2 9" xfId="15933"/>
    <cellStyle name="Input cel 2 3 2 2 9 2" xfId="34260"/>
    <cellStyle name="Input cel 2 3 2 2 9 3" xfId="41088"/>
    <cellStyle name="Input cel 2 3 2 2 9 4" xfId="49261"/>
    <cellStyle name="Input cel 2 3 2 3" xfId="976"/>
    <cellStyle name="Input cel 2 3 2 3 10" xfId="39200"/>
    <cellStyle name="Input cel 2 3 2 3 11" xfId="37574"/>
    <cellStyle name="Input cel 2 3 2 3 12" xfId="42669"/>
    <cellStyle name="Input cel 2 3 2 3 13" xfId="43357"/>
    <cellStyle name="Input cel 2 3 2 3 2" xfId="6349"/>
    <cellStyle name="Input cel 2 3 2 3 2 2" xfId="12710"/>
    <cellStyle name="Input cel 2 3 2 3 2 2 2" xfId="31037"/>
    <cellStyle name="Input cel 2 3 2 3 2 2 3" xfId="29873"/>
    <cellStyle name="Input cel 2 3 2 3 2 3" xfId="25801"/>
    <cellStyle name="Input cel 2 3 2 3 2 4" xfId="38482"/>
    <cellStyle name="Input cel 2 3 2 3 2 5" xfId="45208"/>
    <cellStyle name="Input cel 2 3 2 3 3" xfId="5344"/>
    <cellStyle name="Input cel 2 3 2 3 3 2" xfId="11790"/>
    <cellStyle name="Input cel 2 3 2 3 3 2 2" xfId="30117"/>
    <cellStyle name="Input cel 2 3 2 3 3 2 3" xfId="29314"/>
    <cellStyle name="Input cel 2 3 2 3 3 3" xfId="24796"/>
    <cellStyle name="Input cel 2 3 2 3 3 4" xfId="29147"/>
    <cellStyle name="Input cel 2 3 2 3 3 5" xfId="44203"/>
    <cellStyle name="Input cel 2 3 2 3 4" xfId="7604"/>
    <cellStyle name="Input cel 2 3 2 3 4 2" xfId="26987"/>
    <cellStyle name="Input cel 2 3 2 3 4 3" xfId="37564"/>
    <cellStyle name="Input cel 2 3 2 3 4 4" xfId="46484"/>
    <cellStyle name="Input cel 2 3 2 3 5" xfId="14057"/>
    <cellStyle name="Input cel 2 3 2 3 5 2" xfId="32384"/>
    <cellStyle name="Input cel 2 3 2 3 5 3" xfId="28928"/>
    <cellStyle name="Input cel 2 3 2 3 5 4" xfId="46788"/>
    <cellStyle name="Input cel 2 3 2 3 6" xfId="14365"/>
    <cellStyle name="Input cel 2 3 2 3 6 2" xfId="32692"/>
    <cellStyle name="Input cel 2 3 2 3 6 3" xfId="39520"/>
    <cellStyle name="Input cel 2 3 2 3 6 4" xfId="47100"/>
    <cellStyle name="Input cel 2 3 2 3 7" xfId="14551"/>
    <cellStyle name="Input cel 2 3 2 3 7 2" xfId="32878"/>
    <cellStyle name="Input cel 2 3 2 3 7 3" xfId="39706"/>
    <cellStyle name="Input cel 2 3 2 3 7 4" xfId="47879"/>
    <cellStyle name="Input cel 2 3 2 3 8" xfId="3641"/>
    <cellStyle name="Input cel 2 3 2 3 9" xfId="3596"/>
    <cellStyle name="Input cel 2 3 2 4" xfId="2534"/>
    <cellStyle name="Input cel 2 3 2 4 10" xfId="27424"/>
    <cellStyle name="Input cel 2 3 2 4 11" xfId="34962"/>
    <cellStyle name="Input cel 2 3 2 4 12" xfId="41916"/>
    <cellStyle name="Input cel 2 3 2 4 13" xfId="43853"/>
    <cellStyle name="Input cel 2 3 2 4 2" xfId="6119"/>
    <cellStyle name="Input cel 2 3 2 4 2 2" xfId="12497"/>
    <cellStyle name="Input cel 2 3 2 4 2 2 2" xfId="30824"/>
    <cellStyle name="Input cel 2 3 2 4 2 2 3" xfId="35506"/>
    <cellStyle name="Input cel 2 3 2 4 2 3" xfId="25571"/>
    <cellStyle name="Input cel 2 3 2 4 2 4" xfId="36096"/>
    <cellStyle name="Input cel 2 3 2 4 2 5" xfId="44978"/>
    <cellStyle name="Input cel 2 3 2 4 3" xfId="7085"/>
    <cellStyle name="Input cel 2 3 2 4 3 2" xfId="13372"/>
    <cellStyle name="Input cel 2 3 2 4 3 2 2" xfId="31699"/>
    <cellStyle name="Input cel 2 3 2 4 3 2 3" xfId="27071"/>
    <cellStyle name="Input cel 2 3 2 4 3 3" xfId="26537"/>
    <cellStyle name="Input cel 2 3 2 4 3 4" xfId="37634"/>
    <cellStyle name="Input cel 2 3 2 4 3 5" xfId="45943"/>
    <cellStyle name="Input cel 2 3 2 4 4" xfId="9011"/>
    <cellStyle name="Input cel 2 3 2 4 4 2" xfId="28057"/>
    <cellStyle name="Input cel 2 3 2 4 4 3" xfId="24082"/>
    <cellStyle name="Input cel 2 3 2 4 4 4" xfId="47608"/>
    <cellStyle name="Input cel 2 3 2 4 5" xfId="15035"/>
    <cellStyle name="Input cel 2 3 2 4 5 2" xfId="33362"/>
    <cellStyle name="Input cel 2 3 2 4 5 3" xfId="40190"/>
    <cellStyle name="Input cel 2 3 2 4 5 4" xfId="48363"/>
    <cellStyle name="Input cel 2 3 2 4 6" xfId="15729"/>
    <cellStyle name="Input cel 2 3 2 4 6 2" xfId="34056"/>
    <cellStyle name="Input cel 2 3 2 4 6 3" xfId="40884"/>
    <cellStyle name="Input cel 2 3 2 4 6 4" xfId="49057"/>
    <cellStyle name="Input cel 2 3 2 4 7" xfId="16347"/>
    <cellStyle name="Input cel 2 3 2 4 7 2" xfId="34674"/>
    <cellStyle name="Input cel 2 3 2 4 7 3" xfId="41502"/>
    <cellStyle name="Input cel 2 3 2 4 7 4" xfId="49675"/>
    <cellStyle name="Input cel 2 3 2 4 8" xfId="4994"/>
    <cellStyle name="Input cel 2 3 2 4 9" xfId="24446"/>
    <cellStyle name="Input cel 2 3 2 5" xfId="3849"/>
    <cellStyle name="Input cel 2 3 2 5 2" xfId="10837"/>
    <cellStyle name="Input cel 2 3 2 5 2 2" xfId="29415"/>
    <cellStyle name="Input cel 2 3 2 5 2 3" xfId="37772"/>
    <cellStyle name="Input cel 2 3 2 5 3" xfId="3949"/>
    <cellStyle name="Input cel 2 3 2 5 4" xfId="29273"/>
    <cellStyle name="Input cel 2 3 2 5 5" xfId="43411"/>
    <cellStyle name="Input cel 2 3 2 6" xfId="5324"/>
    <cellStyle name="Input cel 2 3 2 6 2" xfId="11773"/>
    <cellStyle name="Input cel 2 3 2 6 2 2" xfId="30100"/>
    <cellStyle name="Input cel 2 3 2 6 2 3" xfId="27611"/>
    <cellStyle name="Input cel 2 3 2 6 3" xfId="24776"/>
    <cellStyle name="Input cel 2 3 2 6 4" xfId="27171"/>
    <cellStyle name="Input cel 2 3 2 6 5" xfId="44183"/>
    <cellStyle name="Input cel 2 3 2 7" xfId="6306"/>
    <cellStyle name="Input cel 2 3 2 7 2" xfId="12671"/>
    <cellStyle name="Input cel 2 3 2 7 2 2" xfId="30998"/>
    <cellStyle name="Input cel 2 3 2 7 2 3" xfId="35894"/>
    <cellStyle name="Input cel 2 3 2 7 3" xfId="25758"/>
    <cellStyle name="Input cel 2 3 2 7 4" xfId="37566"/>
    <cellStyle name="Input cel 2 3 2 7 5" xfId="45165"/>
    <cellStyle name="Input cel 2 3 2 8" xfId="6622"/>
    <cellStyle name="Input cel 2 3 2 8 2" xfId="26074"/>
    <cellStyle name="Input cel 2 3 2 8 3" xfId="4571"/>
    <cellStyle name="Input cel 2 3 2 8 4" xfId="45480"/>
    <cellStyle name="Input cel 2 3 2 9" xfId="13641"/>
    <cellStyle name="Input cel 2 3 2 9 2" xfId="31968"/>
    <cellStyle name="Input cel 2 3 2 9 3" xfId="29264"/>
    <cellStyle name="Input cel 2 3 2 9 4" xfId="46281"/>
    <cellStyle name="Input cel 2 3 20" xfId="723"/>
    <cellStyle name="Input cel 2 3 3" xfId="1249"/>
    <cellStyle name="Input cel 2 3 3 10" xfId="13819"/>
    <cellStyle name="Input cel 2 3 3 10 2" xfId="32146"/>
    <cellStyle name="Input cel 2 3 3 10 3" xfId="35975"/>
    <cellStyle name="Input cel 2 3 3 10 4" xfId="46538"/>
    <cellStyle name="Input cel 2 3 3 11" xfId="14129"/>
    <cellStyle name="Input cel 2 3 3 11 2" xfId="32456"/>
    <cellStyle name="Input cel 2 3 3 11 3" xfId="27122"/>
    <cellStyle name="Input cel 2 3 3 11 4" xfId="46860"/>
    <cellStyle name="Input cel 2 3 3 12" xfId="3858"/>
    <cellStyle name="Input cel 2 3 3 13" xfId="4084"/>
    <cellStyle name="Input cel 2 3 3 14" xfId="39186"/>
    <cellStyle name="Input cel 2 3 3 15" xfId="27266"/>
    <cellStyle name="Input cel 2 3 3 16" xfId="41713"/>
    <cellStyle name="Input cel 2 3 3 17" xfId="42958"/>
    <cellStyle name="Input cel 2 3 3 2" xfId="2467"/>
    <cellStyle name="Input cel 2 3 3 2 10" xfId="23798"/>
    <cellStyle name="Input cel 2 3 3 2 11" xfId="41999"/>
    <cellStyle name="Input cel 2 3 3 2 12" xfId="42436"/>
    <cellStyle name="Input cel 2 3 3 2 13" xfId="43786"/>
    <cellStyle name="Input cel 2 3 3 2 2" xfId="5904"/>
    <cellStyle name="Input cel 2 3 3 2 2 2" xfId="12302"/>
    <cellStyle name="Input cel 2 3 3 2 2 2 2" xfId="30629"/>
    <cellStyle name="Input cel 2 3 3 2 2 2 3" xfId="35174"/>
    <cellStyle name="Input cel 2 3 3 2 2 3" xfId="25356"/>
    <cellStyle name="Input cel 2 3 3 2 2 4" xfId="26832"/>
    <cellStyle name="Input cel 2 3 3 2 2 5" xfId="44763"/>
    <cellStyle name="Input cel 2 3 3 2 3" xfId="7018"/>
    <cellStyle name="Input cel 2 3 3 2 3 2" xfId="13305"/>
    <cellStyle name="Input cel 2 3 3 2 3 2 2" xfId="31632"/>
    <cellStyle name="Input cel 2 3 3 2 3 2 3" xfId="37319"/>
    <cellStyle name="Input cel 2 3 3 2 3 3" xfId="26470"/>
    <cellStyle name="Input cel 2 3 3 2 3 4" xfId="35367"/>
    <cellStyle name="Input cel 2 3 3 2 3 5" xfId="45876"/>
    <cellStyle name="Input cel 2 3 3 2 4" xfId="8944"/>
    <cellStyle name="Input cel 2 3 3 2 4 2" xfId="27990"/>
    <cellStyle name="Input cel 2 3 3 2 4 3" xfId="36511"/>
    <cellStyle name="Input cel 2 3 3 2 4 4" xfId="47541"/>
    <cellStyle name="Input cel 2 3 3 2 5" xfId="14968"/>
    <cellStyle name="Input cel 2 3 3 2 5 2" xfId="33295"/>
    <cellStyle name="Input cel 2 3 3 2 5 3" xfId="40123"/>
    <cellStyle name="Input cel 2 3 3 2 5 4" xfId="48296"/>
    <cellStyle name="Input cel 2 3 3 2 6" xfId="15662"/>
    <cellStyle name="Input cel 2 3 3 2 6 2" xfId="33989"/>
    <cellStyle name="Input cel 2 3 3 2 6 3" xfId="40817"/>
    <cellStyle name="Input cel 2 3 3 2 6 4" xfId="48990"/>
    <cellStyle name="Input cel 2 3 3 2 7" xfId="16280"/>
    <cellStyle name="Input cel 2 3 3 2 7 2" xfId="34607"/>
    <cellStyle name="Input cel 2 3 3 2 7 3" xfId="41435"/>
    <cellStyle name="Input cel 2 3 3 2 7 4" xfId="49608"/>
    <cellStyle name="Input cel 2 3 3 2 8" xfId="4927"/>
    <cellStyle name="Input cel 2 3 3 2 9" xfId="24379"/>
    <cellStyle name="Input cel 2 3 3 3" xfId="2367"/>
    <cellStyle name="Input cel 2 3 3 3 10" xfId="29524"/>
    <cellStyle name="Input cel 2 3 3 3 11" xfId="42307"/>
    <cellStyle name="Input cel 2 3 3 3 12" xfId="28448"/>
    <cellStyle name="Input cel 2 3 3 3 13" xfId="43686"/>
    <cellStyle name="Input cel 2 3 3 3 2" xfId="5400"/>
    <cellStyle name="Input cel 2 3 3 3 2 2" xfId="11837"/>
    <cellStyle name="Input cel 2 3 3 3 2 2 2" xfId="30164"/>
    <cellStyle name="Input cel 2 3 3 3 2 2 3" xfId="28341"/>
    <cellStyle name="Input cel 2 3 3 3 2 3" xfId="24852"/>
    <cellStyle name="Input cel 2 3 3 3 2 4" xfId="28927"/>
    <cellStyle name="Input cel 2 3 3 3 2 5" xfId="44259"/>
    <cellStyle name="Input cel 2 3 3 3 3" xfId="6918"/>
    <cellStyle name="Input cel 2 3 3 3 3 2" xfId="13205"/>
    <cellStyle name="Input cel 2 3 3 3 3 2 2" xfId="31532"/>
    <cellStyle name="Input cel 2 3 3 3 3 2 3" xfId="36963"/>
    <cellStyle name="Input cel 2 3 3 3 3 3" xfId="26370"/>
    <cellStyle name="Input cel 2 3 3 3 3 4" xfId="28463"/>
    <cellStyle name="Input cel 2 3 3 3 3 5" xfId="45776"/>
    <cellStyle name="Input cel 2 3 3 3 4" xfId="8844"/>
    <cellStyle name="Input cel 2 3 3 3 4 2" xfId="27890"/>
    <cellStyle name="Input cel 2 3 3 3 4 3" xfId="3722"/>
    <cellStyle name="Input cel 2 3 3 3 4 4" xfId="47441"/>
    <cellStyle name="Input cel 2 3 3 3 5" xfId="14868"/>
    <cellStyle name="Input cel 2 3 3 3 5 2" xfId="33195"/>
    <cellStyle name="Input cel 2 3 3 3 5 3" xfId="40023"/>
    <cellStyle name="Input cel 2 3 3 3 5 4" xfId="48196"/>
    <cellStyle name="Input cel 2 3 3 3 6" xfId="15562"/>
    <cellStyle name="Input cel 2 3 3 3 6 2" xfId="33889"/>
    <cellStyle name="Input cel 2 3 3 3 6 3" xfId="40717"/>
    <cellStyle name="Input cel 2 3 3 3 6 4" xfId="48890"/>
    <cellStyle name="Input cel 2 3 3 3 7" xfId="16180"/>
    <cellStyle name="Input cel 2 3 3 3 7 2" xfId="34507"/>
    <cellStyle name="Input cel 2 3 3 3 7 3" xfId="41335"/>
    <cellStyle name="Input cel 2 3 3 3 7 4" xfId="49508"/>
    <cellStyle name="Input cel 2 3 3 3 8" xfId="4827"/>
    <cellStyle name="Input cel 2 3 3 3 9" xfId="24279"/>
    <cellStyle name="Input cel 2 3 3 4" xfId="6061"/>
    <cellStyle name="Input cel 2 3 3 4 2" xfId="12446"/>
    <cellStyle name="Input cel 2 3 3 4 2 2" xfId="30773"/>
    <cellStyle name="Input cel 2 3 3 4 2 3" xfId="39154"/>
    <cellStyle name="Input cel 2 3 3 4 3" xfId="25513"/>
    <cellStyle name="Input cel 2 3 3 4 4" xfId="28631"/>
    <cellStyle name="Input cel 2 3 3 4 5" xfId="44920"/>
    <cellStyle name="Input cel 2 3 3 5" xfId="6485"/>
    <cellStyle name="Input cel 2 3 3 5 2" xfId="12825"/>
    <cellStyle name="Input cel 2 3 3 5 2 2" xfId="31152"/>
    <cellStyle name="Input cel 2 3 3 5 2 3" xfId="27251"/>
    <cellStyle name="Input cel 2 3 3 5 3" xfId="25937"/>
    <cellStyle name="Input cel 2 3 3 5 4" xfId="28596"/>
    <cellStyle name="Input cel 2 3 3 5 5" xfId="45344"/>
    <cellStyle name="Input cel 2 3 3 6" xfId="6687"/>
    <cellStyle name="Input cel 2 3 3 6 2" xfId="12998"/>
    <cellStyle name="Input cel 2 3 3 6 2 2" xfId="31325"/>
    <cellStyle name="Input cel 2 3 3 6 2 3" xfId="35760"/>
    <cellStyle name="Input cel 2 3 3 6 3" xfId="26139"/>
    <cellStyle name="Input cel 2 3 3 6 4" xfId="26842"/>
    <cellStyle name="Input cel 2 3 3 6 5" xfId="45545"/>
    <cellStyle name="Input cel 2 3 3 7" xfId="5971"/>
    <cellStyle name="Input cel 2 3 3 7 2" xfId="25423"/>
    <cellStyle name="Input cel 2 3 3 7 3" xfId="2925"/>
    <cellStyle name="Input cel 2 3 3 7 4" xfId="44830"/>
    <cellStyle name="Input cel 2 3 3 8" xfId="13939"/>
    <cellStyle name="Input cel 2 3 3 8 2" xfId="32266"/>
    <cellStyle name="Input cel 2 3 3 8 3" xfId="23848"/>
    <cellStyle name="Input cel 2 3 3 8 4" xfId="46670"/>
    <cellStyle name="Input cel 2 3 3 9" xfId="13666"/>
    <cellStyle name="Input cel 2 3 3 9 2" xfId="31993"/>
    <cellStyle name="Input cel 2 3 3 9 3" xfId="29568"/>
    <cellStyle name="Input cel 2 3 3 9 4" xfId="46306"/>
    <cellStyle name="Input cel 2 3 4" xfId="1683"/>
    <cellStyle name="Input cel 2 3 4 10" xfId="14658"/>
    <cellStyle name="Input cel 2 3 4 10 2" xfId="32985"/>
    <cellStyle name="Input cel 2 3 4 10 3" xfId="39813"/>
    <cellStyle name="Input cel 2 3 4 10 4" xfId="47986"/>
    <cellStyle name="Input cel 2 3 4 11" xfId="15372"/>
    <cellStyle name="Input cel 2 3 4 11 2" xfId="33699"/>
    <cellStyle name="Input cel 2 3 4 11 3" xfId="40527"/>
    <cellStyle name="Input cel 2 3 4 11 4" xfId="48700"/>
    <cellStyle name="Input cel 2 3 4 12" xfId="4218"/>
    <cellStyle name="Input cel 2 3 4 13" xfId="23732"/>
    <cellStyle name="Input cel 2 3 4 14" xfId="35239"/>
    <cellStyle name="Input cel 2 3 4 15" xfId="37380"/>
    <cellStyle name="Input cel 2 3 4 16" xfId="42187"/>
    <cellStyle name="Input cel 2 3 4 17" xfId="42844"/>
    <cellStyle name="Input cel 2 3 4 2" xfId="2267"/>
    <cellStyle name="Input cel 2 3 4 2 10" xfId="26844"/>
    <cellStyle name="Input cel 2 3 4 2 11" xfId="41993"/>
    <cellStyle name="Input cel 2 3 4 2 12" xfId="42168"/>
    <cellStyle name="Input cel 2 3 4 2 13" xfId="43586"/>
    <cellStyle name="Input cel 2 3 4 2 2" xfId="5777"/>
    <cellStyle name="Input cel 2 3 4 2 2 2" xfId="12186"/>
    <cellStyle name="Input cel 2 3 4 2 2 2 2" xfId="30513"/>
    <cellStyle name="Input cel 2 3 4 2 2 2 3" xfId="38254"/>
    <cellStyle name="Input cel 2 3 4 2 2 3" xfId="25229"/>
    <cellStyle name="Input cel 2 3 4 2 2 4" xfId="3721"/>
    <cellStyle name="Input cel 2 3 4 2 2 5" xfId="44636"/>
    <cellStyle name="Input cel 2 3 4 2 3" xfId="6818"/>
    <cellStyle name="Input cel 2 3 4 2 3 2" xfId="13105"/>
    <cellStyle name="Input cel 2 3 4 2 3 2 2" xfId="31432"/>
    <cellStyle name="Input cel 2 3 4 2 3 2 3" xfId="27702"/>
    <cellStyle name="Input cel 2 3 4 2 3 3" xfId="26270"/>
    <cellStyle name="Input cel 2 3 4 2 3 4" xfId="27114"/>
    <cellStyle name="Input cel 2 3 4 2 3 5" xfId="45676"/>
    <cellStyle name="Input cel 2 3 4 2 4" xfId="8744"/>
    <cellStyle name="Input cel 2 3 4 2 4 2" xfId="27790"/>
    <cellStyle name="Input cel 2 3 4 2 4 3" xfId="39110"/>
    <cellStyle name="Input cel 2 3 4 2 4 4" xfId="47341"/>
    <cellStyle name="Input cel 2 3 4 2 5" xfId="14768"/>
    <cellStyle name="Input cel 2 3 4 2 5 2" xfId="33095"/>
    <cellStyle name="Input cel 2 3 4 2 5 3" xfId="39923"/>
    <cellStyle name="Input cel 2 3 4 2 5 4" xfId="48096"/>
    <cellStyle name="Input cel 2 3 4 2 6" xfId="15462"/>
    <cellStyle name="Input cel 2 3 4 2 6 2" xfId="33789"/>
    <cellStyle name="Input cel 2 3 4 2 6 3" xfId="40617"/>
    <cellStyle name="Input cel 2 3 4 2 6 4" xfId="48790"/>
    <cellStyle name="Input cel 2 3 4 2 7" xfId="16080"/>
    <cellStyle name="Input cel 2 3 4 2 7 2" xfId="34407"/>
    <cellStyle name="Input cel 2 3 4 2 7 3" xfId="41235"/>
    <cellStyle name="Input cel 2 3 4 2 7 4" xfId="49408"/>
    <cellStyle name="Input cel 2 3 4 2 8" xfId="4727"/>
    <cellStyle name="Input cel 2 3 4 2 9" xfId="24179"/>
    <cellStyle name="Input cel 2 3 4 3" xfId="2591"/>
    <cellStyle name="Input cel 2 3 4 3 10" xfId="29773"/>
    <cellStyle name="Input cel 2 3 4 3 11" xfId="42488"/>
    <cellStyle name="Input cel 2 3 4 3 12" xfId="42631"/>
    <cellStyle name="Input cel 2 3 4 3 13" xfId="43910"/>
    <cellStyle name="Input cel 2 3 4 3 2" xfId="5989"/>
    <cellStyle name="Input cel 2 3 4 3 2 2" xfId="12380"/>
    <cellStyle name="Input cel 2 3 4 3 2 2 2" xfId="30707"/>
    <cellStyle name="Input cel 2 3 4 3 2 2 3" xfId="37034"/>
    <cellStyle name="Input cel 2 3 4 3 2 3" xfId="25441"/>
    <cellStyle name="Input cel 2 3 4 3 2 4" xfId="27411"/>
    <cellStyle name="Input cel 2 3 4 3 2 5" xfId="44848"/>
    <cellStyle name="Input cel 2 3 4 3 3" xfId="7142"/>
    <cellStyle name="Input cel 2 3 4 3 3 2" xfId="13429"/>
    <cellStyle name="Input cel 2 3 4 3 3 2 2" xfId="31756"/>
    <cellStyle name="Input cel 2 3 4 3 3 2 3" xfId="36776"/>
    <cellStyle name="Input cel 2 3 4 3 3 3" xfId="26594"/>
    <cellStyle name="Input cel 2 3 4 3 3 4" xfId="27350"/>
    <cellStyle name="Input cel 2 3 4 3 3 5" xfId="46000"/>
    <cellStyle name="Input cel 2 3 4 3 4" xfId="9068"/>
    <cellStyle name="Input cel 2 3 4 3 4 2" xfId="28114"/>
    <cellStyle name="Input cel 2 3 4 3 4 3" xfId="39390"/>
    <cellStyle name="Input cel 2 3 4 3 4 4" xfId="47665"/>
    <cellStyle name="Input cel 2 3 4 3 5" xfId="15092"/>
    <cellStyle name="Input cel 2 3 4 3 5 2" xfId="33419"/>
    <cellStyle name="Input cel 2 3 4 3 5 3" xfId="40247"/>
    <cellStyle name="Input cel 2 3 4 3 5 4" xfId="48420"/>
    <cellStyle name="Input cel 2 3 4 3 6" xfId="15786"/>
    <cellStyle name="Input cel 2 3 4 3 6 2" xfId="34113"/>
    <cellStyle name="Input cel 2 3 4 3 6 3" xfId="40941"/>
    <cellStyle name="Input cel 2 3 4 3 6 4" xfId="49114"/>
    <cellStyle name="Input cel 2 3 4 3 7" xfId="16404"/>
    <cellStyle name="Input cel 2 3 4 3 7 2" xfId="34731"/>
    <cellStyle name="Input cel 2 3 4 3 7 3" xfId="41559"/>
    <cellStyle name="Input cel 2 3 4 3 7 4" xfId="49732"/>
    <cellStyle name="Input cel 2 3 4 3 8" xfId="5051"/>
    <cellStyle name="Input cel 2 3 4 3 9" xfId="24503"/>
    <cellStyle name="Input cel 2 3 4 4" xfId="3512"/>
    <cellStyle name="Input cel 2 3 4 4 2" xfId="10547"/>
    <cellStyle name="Input cel 2 3 4 4 2 2" xfId="29225"/>
    <cellStyle name="Input cel 2 3 4 4 2 3" xfId="36893"/>
    <cellStyle name="Input cel 2 3 4 4 3" xfId="2766"/>
    <cellStyle name="Input cel 2 3 4 4 4" xfId="35999"/>
    <cellStyle name="Input cel 2 3 4 4 5" xfId="43303"/>
    <cellStyle name="Input cel 2 3 4 5" xfId="6445"/>
    <cellStyle name="Input cel 2 3 4 5 2" xfId="12792"/>
    <cellStyle name="Input cel 2 3 4 5 2 2" xfId="31119"/>
    <cellStyle name="Input cel 2 3 4 5 2 3" xfId="36777"/>
    <cellStyle name="Input cel 2 3 4 5 3" xfId="25897"/>
    <cellStyle name="Input cel 2 3 4 5 4" xfId="38772"/>
    <cellStyle name="Input cel 2 3 4 5 5" xfId="45304"/>
    <cellStyle name="Input cel 2 3 4 6" xfId="6573"/>
    <cellStyle name="Input cel 2 3 4 6 2" xfId="12901"/>
    <cellStyle name="Input cel 2 3 4 6 2 2" xfId="31228"/>
    <cellStyle name="Input cel 2 3 4 6 2 3" xfId="28879"/>
    <cellStyle name="Input cel 2 3 4 6 3" xfId="26025"/>
    <cellStyle name="Input cel 2 3 4 6 4" xfId="35475"/>
    <cellStyle name="Input cel 2 3 4 6 5" xfId="45431"/>
    <cellStyle name="Input cel 2 3 4 7" xfId="7346"/>
    <cellStyle name="Input cel 2 3 4 7 2" xfId="26798"/>
    <cellStyle name="Input cel 2 3 4 7 3" xfId="23821"/>
    <cellStyle name="Input cel 2 3 4 7 4" xfId="46204"/>
    <cellStyle name="Input cel 2 3 4 8" xfId="14207"/>
    <cellStyle name="Input cel 2 3 4 8 2" xfId="32534"/>
    <cellStyle name="Input cel 2 3 4 8 3" xfId="27319"/>
    <cellStyle name="Input cel 2 3 4 8 4" xfId="46938"/>
    <cellStyle name="Input cel 2 3 4 9" xfId="14426"/>
    <cellStyle name="Input cel 2 3 4 9 2" xfId="32753"/>
    <cellStyle name="Input cel 2 3 4 9 3" xfId="39581"/>
    <cellStyle name="Input cel 2 3 4 9 4" xfId="47217"/>
    <cellStyle name="Input cel 2 3 5" xfId="2533"/>
    <cellStyle name="Input cel 2 3 5 10" xfId="29709"/>
    <cellStyle name="Input cel 2 3 5 11" xfId="42496"/>
    <cellStyle name="Input cel 2 3 5 12" xfId="3028"/>
    <cellStyle name="Input cel 2 3 5 13" xfId="43852"/>
    <cellStyle name="Input cel 2 3 5 2" xfId="5744"/>
    <cellStyle name="Input cel 2 3 5 2 2" xfId="12157"/>
    <cellStyle name="Input cel 2 3 5 2 2 2" xfId="30484"/>
    <cellStyle name="Input cel 2 3 5 2 2 3" xfId="35127"/>
    <cellStyle name="Input cel 2 3 5 2 3" xfId="25196"/>
    <cellStyle name="Input cel 2 3 5 2 4" xfId="38261"/>
    <cellStyle name="Input cel 2 3 5 2 5" xfId="44603"/>
    <cellStyle name="Input cel 2 3 5 3" xfId="7084"/>
    <cellStyle name="Input cel 2 3 5 3 2" xfId="13371"/>
    <cellStyle name="Input cel 2 3 5 3 2 2" xfId="31698"/>
    <cellStyle name="Input cel 2 3 5 3 2 3" xfId="35056"/>
    <cellStyle name="Input cel 2 3 5 3 3" xfId="26536"/>
    <cellStyle name="Input cel 2 3 5 3 4" xfId="36107"/>
    <cellStyle name="Input cel 2 3 5 3 5" xfId="45942"/>
    <cellStyle name="Input cel 2 3 5 4" xfId="9010"/>
    <cellStyle name="Input cel 2 3 5 4 2" xfId="28056"/>
    <cellStyle name="Input cel 2 3 5 4 3" xfId="27695"/>
    <cellStyle name="Input cel 2 3 5 4 4" xfId="47607"/>
    <cellStyle name="Input cel 2 3 5 5" xfId="15034"/>
    <cellStyle name="Input cel 2 3 5 5 2" xfId="33361"/>
    <cellStyle name="Input cel 2 3 5 5 3" xfId="40189"/>
    <cellStyle name="Input cel 2 3 5 5 4" xfId="48362"/>
    <cellStyle name="Input cel 2 3 5 6" xfId="15728"/>
    <cellStyle name="Input cel 2 3 5 6 2" xfId="34055"/>
    <cellStyle name="Input cel 2 3 5 6 3" xfId="40883"/>
    <cellStyle name="Input cel 2 3 5 6 4" xfId="49056"/>
    <cellStyle name="Input cel 2 3 5 7" xfId="16346"/>
    <cellStyle name="Input cel 2 3 5 7 2" xfId="34673"/>
    <cellStyle name="Input cel 2 3 5 7 3" xfId="41501"/>
    <cellStyle name="Input cel 2 3 5 7 4" xfId="49674"/>
    <cellStyle name="Input cel 2 3 5 8" xfId="4993"/>
    <cellStyle name="Input cel 2 3 5 9" xfId="24445"/>
    <cellStyle name="Input cel 2 3 6" xfId="2325"/>
    <cellStyle name="Input cel 2 3 6 10" xfId="37884"/>
    <cellStyle name="Input cel 2 3 6 11" xfId="42629"/>
    <cellStyle name="Input cel 2 3 6 12" xfId="42188"/>
    <cellStyle name="Input cel 2 3 6 13" xfId="43644"/>
    <cellStyle name="Input cel 2 3 6 2" xfId="6029"/>
    <cellStyle name="Input cel 2 3 6 2 2" xfId="12416"/>
    <cellStyle name="Input cel 2 3 6 2 2 2" xfId="30743"/>
    <cellStyle name="Input cel 2 3 6 2 2 3" xfId="34907"/>
    <cellStyle name="Input cel 2 3 6 2 3" xfId="25481"/>
    <cellStyle name="Input cel 2 3 6 2 4" xfId="29144"/>
    <cellStyle name="Input cel 2 3 6 2 5" xfId="44888"/>
    <cellStyle name="Input cel 2 3 6 3" xfId="6876"/>
    <cellStyle name="Input cel 2 3 6 3 2" xfId="13163"/>
    <cellStyle name="Input cel 2 3 6 3 2 2" xfId="31490"/>
    <cellStyle name="Input cel 2 3 6 3 2 3" xfId="39397"/>
    <cellStyle name="Input cel 2 3 6 3 3" xfId="26328"/>
    <cellStyle name="Input cel 2 3 6 3 4" xfId="27040"/>
    <cellStyle name="Input cel 2 3 6 3 5" xfId="45734"/>
    <cellStyle name="Input cel 2 3 6 4" xfId="8802"/>
    <cellStyle name="Input cel 2 3 6 4 2" xfId="27848"/>
    <cellStyle name="Input cel 2 3 6 4 3" xfId="39085"/>
    <cellStyle name="Input cel 2 3 6 4 4" xfId="47399"/>
    <cellStyle name="Input cel 2 3 6 5" xfId="14826"/>
    <cellStyle name="Input cel 2 3 6 5 2" xfId="33153"/>
    <cellStyle name="Input cel 2 3 6 5 3" xfId="39981"/>
    <cellStyle name="Input cel 2 3 6 5 4" xfId="48154"/>
    <cellStyle name="Input cel 2 3 6 6" xfId="15520"/>
    <cellStyle name="Input cel 2 3 6 6 2" xfId="33847"/>
    <cellStyle name="Input cel 2 3 6 6 3" xfId="40675"/>
    <cellStyle name="Input cel 2 3 6 6 4" xfId="48848"/>
    <cellStyle name="Input cel 2 3 6 7" xfId="16138"/>
    <cellStyle name="Input cel 2 3 6 7 2" xfId="34465"/>
    <cellStyle name="Input cel 2 3 6 7 3" xfId="41293"/>
    <cellStyle name="Input cel 2 3 6 7 4" xfId="49466"/>
    <cellStyle name="Input cel 2 3 6 8" xfId="4785"/>
    <cellStyle name="Input cel 2 3 6 9" xfId="24237"/>
    <cellStyle name="Input cel 2 3 7" xfId="6271"/>
    <cellStyle name="Input cel 2 3 7 2" xfId="12637"/>
    <cellStyle name="Input cel 2 3 7 2 2" xfId="30964"/>
    <cellStyle name="Input cel 2 3 7 2 3" xfId="38190"/>
    <cellStyle name="Input cel 2 3 7 3" xfId="25723"/>
    <cellStyle name="Input cel 2 3 7 4" xfId="23856"/>
    <cellStyle name="Input cel 2 3 7 5" xfId="45130"/>
    <cellStyle name="Input cel 2 3 8" xfId="5824"/>
    <cellStyle name="Input cel 2 3 8 2" xfId="12230"/>
    <cellStyle name="Input cel 2 3 8 2 2" xfId="30557"/>
    <cellStyle name="Input cel 2 3 8 2 3" xfId="36202"/>
    <cellStyle name="Input cel 2 3 8 3" xfId="25276"/>
    <cellStyle name="Input cel 2 3 8 4" xfId="35830"/>
    <cellStyle name="Input cel 2 3 8 5" xfId="44683"/>
    <cellStyle name="Input cel 2 3 9" xfId="6693"/>
    <cellStyle name="Input cel 2 3 9 2" xfId="13001"/>
    <cellStyle name="Input cel 2 3 9 2 2" xfId="31328"/>
    <cellStyle name="Input cel 2 3 9 2 3" xfId="3744"/>
    <cellStyle name="Input cel 2 3 9 3" xfId="26145"/>
    <cellStyle name="Input cel 2 3 9 4" xfId="38074"/>
    <cellStyle name="Input cel 2 3 9 5" xfId="45551"/>
    <cellStyle name="Input cel 2 4" xfId="485"/>
    <cellStyle name="Input cel 2 4 10" xfId="3277"/>
    <cellStyle name="Input cel 2 4 10 2" xfId="4292"/>
    <cellStyle name="Input cel 2 4 10 3" xfId="2850"/>
    <cellStyle name="Input cel 2 4 10 4" xfId="43178"/>
    <cellStyle name="Input cel 2 4 11" xfId="13626"/>
    <cellStyle name="Input cel 2 4 11 2" xfId="31953"/>
    <cellStyle name="Input cel 2 4 11 3" xfId="35640"/>
    <cellStyle name="Input cel 2 4 11 4" xfId="46266"/>
    <cellStyle name="Input cel 2 4 12" xfId="10153"/>
    <cellStyle name="Input cel 2 4 12 2" xfId="28899"/>
    <cellStyle name="Input cel 2 4 12 3" xfId="28542"/>
    <cellStyle name="Input cel 2 4 12 4" xfId="43076"/>
    <cellStyle name="Input cel 2 4 13" xfId="9995"/>
    <cellStyle name="Input cel 2 4 13 2" xfId="28783"/>
    <cellStyle name="Input cel 2 4 13 3" xfId="29213"/>
    <cellStyle name="Input cel 2 4 13 4" xfId="43035"/>
    <cellStyle name="Input cel 2 4 14" xfId="13699"/>
    <cellStyle name="Input cel 2 4 14 2" xfId="32026"/>
    <cellStyle name="Input cel 2 4 14 3" xfId="35931"/>
    <cellStyle name="Input cel 2 4 14 4" xfId="46339"/>
    <cellStyle name="Input cel 2 4 15" xfId="2965"/>
    <cellStyle name="Input cel 2 4 16" xfId="2839"/>
    <cellStyle name="Input cel 2 4 17" xfId="28302"/>
    <cellStyle name="Input cel 2 4 18" xfId="41709"/>
    <cellStyle name="Input cel 2 4 19" xfId="23837"/>
    <cellStyle name="Input cel 2 4 2" xfId="784"/>
    <cellStyle name="Input cel 2 4 2 10" xfId="14361"/>
    <cellStyle name="Input cel 2 4 2 10 2" xfId="32688"/>
    <cellStyle name="Input cel 2 4 2 10 3" xfId="39516"/>
    <cellStyle name="Input cel 2 4 2 10 4" xfId="47096"/>
    <cellStyle name="Input cel 2 4 2 11" xfId="14547"/>
    <cellStyle name="Input cel 2 4 2 11 2" xfId="32874"/>
    <cellStyle name="Input cel 2 4 2 11 3" xfId="39702"/>
    <cellStyle name="Input cel 2 4 2 11 4" xfId="47875"/>
    <cellStyle name="Input cel 2 4 2 12" xfId="15279"/>
    <cellStyle name="Input cel 2 4 2 12 2" xfId="33606"/>
    <cellStyle name="Input cel 2 4 2 12 3" xfId="40434"/>
    <cellStyle name="Input cel 2 4 2 12 4" xfId="48607"/>
    <cellStyle name="Input cel 2 4 2 13" xfId="3133"/>
    <cellStyle name="Input cel 2 4 2 14" xfId="3085"/>
    <cellStyle name="Input cel 2 4 2 15" xfId="35303"/>
    <cellStyle name="Input cel 2 4 2 16" xfId="41841"/>
    <cellStyle name="Input cel 2 4 2 17" xfId="4413"/>
    <cellStyle name="Input cel 2 4 2 18" xfId="42916"/>
    <cellStyle name="Input cel 2 4 2 2" xfId="1974"/>
    <cellStyle name="Input cel 2 4 2 2 10" xfId="4461"/>
    <cellStyle name="Input cel 2 4 2 2 11" xfId="23956"/>
    <cellStyle name="Input cel 2 4 2 2 12" xfId="35042"/>
    <cellStyle name="Input cel 2 4 2 2 13" xfId="2936"/>
    <cellStyle name="Input cel 2 4 2 2 14" xfId="35110"/>
    <cellStyle name="Input cel 2 4 2 2 15" xfId="43475"/>
    <cellStyle name="Input cel 2 4 2 2 2" xfId="2455"/>
    <cellStyle name="Input cel 2 4 2 2 2 10" xfId="35028"/>
    <cellStyle name="Input cel 2 4 2 2 2 11" xfId="35498"/>
    <cellStyle name="Input cel 2 4 2 2 2 12" xfId="4149"/>
    <cellStyle name="Input cel 2 4 2 2 2 13" xfId="43774"/>
    <cellStyle name="Input cel 2 4 2 2 2 2" xfId="6027"/>
    <cellStyle name="Input cel 2 4 2 2 2 2 2" xfId="12414"/>
    <cellStyle name="Input cel 2 4 2 2 2 2 2 2" xfId="30741"/>
    <cellStyle name="Input cel 2 4 2 2 2 2 2 3" xfId="28360"/>
    <cellStyle name="Input cel 2 4 2 2 2 2 3" xfId="25479"/>
    <cellStyle name="Input cel 2 4 2 2 2 2 4" xfId="35790"/>
    <cellStyle name="Input cel 2 4 2 2 2 2 5" xfId="44886"/>
    <cellStyle name="Input cel 2 4 2 2 2 3" xfId="7006"/>
    <cellStyle name="Input cel 2 4 2 2 2 3 2" xfId="13293"/>
    <cellStyle name="Input cel 2 4 2 2 2 3 2 2" xfId="31620"/>
    <cellStyle name="Input cel 2 4 2 2 2 3 2 3" xfId="29336"/>
    <cellStyle name="Input cel 2 4 2 2 2 3 3" xfId="26458"/>
    <cellStyle name="Input cel 2 4 2 2 2 3 4" xfId="28451"/>
    <cellStyle name="Input cel 2 4 2 2 2 3 5" xfId="45864"/>
    <cellStyle name="Input cel 2 4 2 2 2 4" xfId="8932"/>
    <cellStyle name="Input cel 2 4 2 2 2 4 2" xfId="27978"/>
    <cellStyle name="Input cel 2 4 2 2 2 4 3" xfId="29680"/>
    <cellStyle name="Input cel 2 4 2 2 2 4 4" xfId="47529"/>
    <cellStyle name="Input cel 2 4 2 2 2 5" xfId="14956"/>
    <cellStyle name="Input cel 2 4 2 2 2 5 2" xfId="33283"/>
    <cellStyle name="Input cel 2 4 2 2 2 5 3" xfId="40111"/>
    <cellStyle name="Input cel 2 4 2 2 2 5 4" xfId="48284"/>
    <cellStyle name="Input cel 2 4 2 2 2 6" xfId="15650"/>
    <cellStyle name="Input cel 2 4 2 2 2 6 2" xfId="33977"/>
    <cellStyle name="Input cel 2 4 2 2 2 6 3" xfId="40805"/>
    <cellStyle name="Input cel 2 4 2 2 2 6 4" xfId="48978"/>
    <cellStyle name="Input cel 2 4 2 2 2 7" xfId="16268"/>
    <cellStyle name="Input cel 2 4 2 2 2 7 2" xfId="34595"/>
    <cellStyle name="Input cel 2 4 2 2 2 7 3" xfId="41423"/>
    <cellStyle name="Input cel 2 4 2 2 2 7 4" xfId="49596"/>
    <cellStyle name="Input cel 2 4 2 2 2 8" xfId="4915"/>
    <cellStyle name="Input cel 2 4 2 2 2 9" xfId="24367"/>
    <cellStyle name="Input cel 2 4 2 2 3" xfId="2693"/>
    <cellStyle name="Input cel 2 4 2 2 3 10" xfId="37992"/>
    <cellStyle name="Input cel 2 4 2 2 3 11" xfId="42733"/>
    <cellStyle name="Input cel 2 4 2 2 3 12" xfId="28725"/>
    <cellStyle name="Input cel 2 4 2 2 3 13" xfId="44012"/>
    <cellStyle name="Input cel 2 4 2 2 3 2" xfId="5916"/>
    <cellStyle name="Input cel 2 4 2 2 3 2 2" xfId="12314"/>
    <cellStyle name="Input cel 2 4 2 2 3 2 2 2" xfId="30641"/>
    <cellStyle name="Input cel 2 4 2 2 3 2 2 3" xfId="24033"/>
    <cellStyle name="Input cel 2 4 2 2 3 2 3" xfId="25368"/>
    <cellStyle name="Input cel 2 4 2 2 3 2 4" xfId="37794"/>
    <cellStyle name="Input cel 2 4 2 2 3 2 5" xfId="44775"/>
    <cellStyle name="Input cel 2 4 2 2 3 3" xfId="7244"/>
    <cellStyle name="Input cel 2 4 2 2 3 3 2" xfId="13531"/>
    <cellStyle name="Input cel 2 4 2 2 3 3 2 2" xfId="31858"/>
    <cellStyle name="Input cel 2 4 2 2 3 3 2 3" xfId="23548"/>
    <cellStyle name="Input cel 2 4 2 2 3 3 3" xfId="26696"/>
    <cellStyle name="Input cel 2 4 2 2 3 3 4" xfId="28284"/>
    <cellStyle name="Input cel 2 4 2 2 3 3 5" xfId="46102"/>
    <cellStyle name="Input cel 2 4 2 2 3 4" xfId="9170"/>
    <cellStyle name="Input cel 2 4 2 2 3 4 2" xfId="28216"/>
    <cellStyle name="Input cel 2 4 2 2 3 4 3" xfId="38686"/>
    <cellStyle name="Input cel 2 4 2 2 3 4 4" xfId="47767"/>
    <cellStyle name="Input cel 2 4 2 2 3 5" xfId="15194"/>
    <cellStyle name="Input cel 2 4 2 2 3 5 2" xfId="33521"/>
    <cellStyle name="Input cel 2 4 2 2 3 5 3" xfId="40349"/>
    <cellStyle name="Input cel 2 4 2 2 3 5 4" xfId="48522"/>
    <cellStyle name="Input cel 2 4 2 2 3 6" xfId="15888"/>
    <cellStyle name="Input cel 2 4 2 2 3 6 2" xfId="34215"/>
    <cellStyle name="Input cel 2 4 2 2 3 6 3" xfId="41043"/>
    <cellStyle name="Input cel 2 4 2 2 3 6 4" xfId="49216"/>
    <cellStyle name="Input cel 2 4 2 2 3 7" xfId="16506"/>
    <cellStyle name="Input cel 2 4 2 2 3 7 2" xfId="34833"/>
    <cellStyle name="Input cel 2 4 2 2 3 7 3" xfId="41661"/>
    <cellStyle name="Input cel 2 4 2 2 3 7 4" xfId="49834"/>
    <cellStyle name="Input cel 2 4 2 2 3 8" xfId="5153"/>
    <cellStyle name="Input cel 2 4 2 2 3 9" xfId="24605"/>
    <cellStyle name="Input cel 2 4 2 2 4" xfId="6168"/>
    <cellStyle name="Input cel 2 4 2 2 4 2" xfId="12542"/>
    <cellStyle name="Input cel 2 4 2 2 4 2 2" xfId="30869"/>
    <cellStyle name="Input cel 2 4 2 2 4 2 3" xfId="37975"/>
    <cellStyle name="Input cel 2 4 2 2 4 3" xfId="25620"/>
    <cellStyle name="Input cel 2 4 2 2 4 4" xfId="23887"/>
    <cellStyle name="Input cel 2 4 2 2 4 5" xfId="45027"/>
    <cellStyle name="Input cel 2 4 2 2 5" xfId="6641"/>
    <cellStyle name="Input cel 2 4 2 2 5 2" xfId="12955"/>
    <cellStyle name="Input cel 2 4 2 2 5 2 2" xfId="31282"/>
    <cellStyle name="Input cel 2 4 2 2 5 2 3" xfId="28469"/>
    <cellStyle name="Input cel 2 4 2 2 5 3" xfId="26093"/>
    <cellStyle name="Input cel 2 4 2 2 5 4" xfId="4224"/>
    <cellStyle name="Input cel 2 4 2 2 5 5" xfId="45499"/>
    <cellStyle name="Input cel 2 4 2 2 6" xfId="8451"/>
    <cellStyle name="Input cel 2 4 2 2 6 2" xfId="27565"/>
    <cellStyle name="Input cel 2 4 2 2 6 3" xfId="36686"/>
    <cellStyle name="Input cel 2 4 2 2 6 4" xfId="47135"/>
    <cellStyle name="Input cel 2 4 2 2 7" xfId="14582"/>
    <cellStyle name="Input cel 2 4 2 2 7 2" xfId="32909"/>
    <cellStyle name="Input cel 2 4 2 2 7 3" xfId="39737"/>
    <cellStyle name="Input cel 2 4 2 2 7 4" xfId="47910"/>
    <cellStyle name="Input cel 2 4 2 2 8" xfId="15310"/>
    <cellStyle name="Input cel 2 4 2 2 8 2" xfId="33637"/>
    <cellStyle name="Input cel 2 4 2 2 8 3" xfId="40465"/>
    <cellStyle name="Input cel 2 4 2 2 8 4" xfId="48638"/>
    <cellStyle name="Input cel 2 4 2 2 9" xfId="15969"/>
    <cellStyle name="Input cel 2 4 2 2 9 2" xfId="34296"/>
    <cellStyle name="Input cel 2 4 2 2 9 3" xfId="41124"/>
    <cellStyle name="Input cel 2 4 2 2 9 4" xfId="49297"/>
    <cellStyle name="Input cel 2 4 2 3" xfId="2541"/>
    <cellStyle name="Input cel 2 4 2 3 10" xfId="36933"/>
    <cellStyle name="Input cel 2 4 2 3 11" xfId="41876"/>
    <cellStyle name="Input cel 2 4 2 3 12" xfId="42604"/>
    <cellStyle name="Input cel 2 4 2 3 13" xfId="43860"/>
    <cellStyle name="Input cel 2 4 2 3 2" xfId="5730"/>
    <cellStyle name="Input cel 2 4 2 3 2 2" xfId="12145"/>
    <cellStyle name="Input cel 2 4 2 3 2 2 2" xfId="30472"/>
    <cellStyle name="Input cel 2 4 2 3 2 2 3" xfId="37890"/>
    <cellStyle name="Input cel 2 4 2 3 2 3" xfId="25182"/>
    <cellStyle name="Input cel 2 4 2 3 2 4" xfId="28744"/>
    <cellStyle name="Input cel 2 4 2 3 2 5" xfId="44589"/>
    <cellStyle name="Input cel 2 4 2 3 3" xfId="7092"/>
    <cellStyle name="Input cel 2 4 2 3 3 2" xfId="13379"/>
    <cellStyle name="Input cel 2 4 2 3 3 2 2" xfId="31706"/>
    <cellStyle name="Input cel 2 4 2 3 3 2 3" xfId="37097"/>
    <cellStyle name="Input cel 2 4 2 3 3 3" xfId="26544"/>
    <cellStyle name="Input cel 2 4 2 3 3 4" xfId="27256"/>
    <cellStyle name="Input cel 2 4 2 3 3 5" xfId="45950"/>
    <cellStyle name="Input cel 2 4 2 3 4" xfId="9018"/>
    <cellStyle name="Input cel 2 4 2 3 4 2" xfId="28064"/>
    <cellStyle name="Input cel 2 4 2 3 4 3" xfId="34964"/>
    <cellStyle name="Input cel 2 4 2 3 4 4" xfId="47615"/>
    <cellStyle name="Input cel 2 4 2 3 5" xfId="15042"/>
    <cellStyle name="Input cel 2 4 2 3 5 2" xfId="33369"/>
    <cellStyle name="Input cel 2 4 2 3 5 3" xfId="40197"/>
    <cellStyle name="Input cel 2 4 2 3 5 4" xfId="48370"/>
    <cellStyle name="Input cel 2 4 2 3 6" xfId="15736"/>
    <cellStyle name="Input cel 2 4 2 3 6 2" xfId="34063"/>
    <cellStyle name="Input cel 2 4 2 3 6 3" xfId="40891"/>
    <cellStyle name="Input cel 2 4 2 3 6 4" xfId="49064"/>
    <cellStyle name="Input cel 2 4 2 3 7" xfId="16354"/>
    <cellStyle name="Input cel 2 4 2 3 7 2" xfId="34681"/>
    <cellStyle name="Input cel 2 4 2 3 7 3" xfId="41509"/>
    <cellStyle name="Input cel 2 4 2 3 7 4" xfId="49682"/>
    <cellStyle name="Input cel 2 4 2 3 8" xfId="5001"/>
    <cellStyle name="Input cel 2 4 2 3 9" xfId="24453"/>
    <cellStyle name="Input cel 2 4 2 4" xfId="2633"/>
    <cellStyle name="Input cel 2 4 2 4 10" xfId="38015"/>
    <cellStyle name="Input cel 2 4 2 4 11" xfId="36119"/>
    <cellStyle name="Input cel 2 4 2 4 12" xfId="42010"/>
    <cellStyle name="Input cel 2 4 2 4 13" xfId="43952"/>
    <cellStyle name="Input cel 2 4 2 4 2" xfId="5446"/>
    <cellStyle name="Input cel 2 4 2 4 2 2" xfId="11882"/>
    <cellStyle name="Input cel 2 4 2 4 2 2 2" xfId="30209"/>
    <cellStyle name="Input cel 2 4 2 4 2 2 3" xfId="38242"/>
    <cellStyle name="Input cel 2 4 2 4 2 3" xfId="24898"/>
    <cellStyle name="Input cel 2 4 2 4 2 4" xfId="37253"/>
    <cellStyle name="Input cel 2 4 2 4 2 5" xfId="44305"/>
    <cellStyle name="Input cel 2 4 2 4 3" xfId="7184"/>
    <cellStyle name="Input cel 2 4 2 4 3 2" xfId="13471"/>
    <cellStyle name="Input cel 2 4 2 4 3 2 2" xfId="31798"/>
    <cellStyle name="Input cel 2 4 2 4 3 2 3" xfId="23576"/>
    <cellStyle name="Input cel 2 4 2 4 3 3" xfId="26636"/>
    <cellStyle name="Input cel 2 4 2 4 3 4" xfId="28426"/>
    <cellStyle name="Input cel 2 4 2 4 3 5" xfId="46042"/>
    <cellStyle name="Input cel 2 4 2 4 4" xfId="9110"/>
    <cellStyle name="Input cel 2 4 2 4 4 2" xfId="28156"/>
    <cellStyle name="Input cel 2 4 2 4 4 3" xfId="29610"/>
    <cellStyle name="Input cel 2 4 2 4 4 4" xfId="47707"/>
    <cellStyle name="Input cel 2 4 2 4 5" xfId="15134"/>
    <cellStyle name="Input cel 2 4 2 4 5 2" xfId="33461"/>
    <cellStyle name="Input cel 2 4 2 4 5 3" xfId="40289"/>
    <cellStyle name="Input cel 2 4 2 4 5 4" xfId="48462"/>
    <cellStyle name="Input cel 2 4 2 4 6" xfId="15828"/>
    <cellStyle name="Input cel 2 4 2 4 6 2" xfId="34155"/>
    <cellStyle name="Input cel 2 4 2 4 6 3" xfId="40983"/>
    <cellStyle name="Input cel 2 4 2 4 6 4" xfId="49156"/>
    <cellStyle name="Input cel 2 4 2 4 7" xfId="16446"/>
    <cellStyle name="Input cel 2 4 2 4 7 2" xfId="34773"/>
    <cellStyle name="Input cel 2 4 2 4 7 3" xfId="41601"/>
    <cellStyle name="Input cel 2 4 2 4 7 4" xfId="49774"/>
    <cellStyle name="Input cel 2 4 2 4 8" xfId="5093"/>
    <cellStyle name="Input cel 2 4 2 4 9" xfId="24545"/>
    <cellStyle name="Input cel 2 4 2 5" xfId="3839"/>
    <cellStyle name="Input cel 2 4 2 5 2" xfId="10827"/>
    <cellStyle name="Input cel 2 4 2 5 2 2" xfId="29405"/>
    <cellStyle name="Input cel 2 4 2 5 2 3" xfId="37472"/>
    <cellStyle name="Input cel 2 4 2 5 3" xfId="3797"/>
    <cellStyle name="Input cel 2 4 2 5 4" xfId="27451"/>
    <cellStyle name="Input cel 2 4 2 5 5" xfId="43401"/>
    <cellStyle name="Input cel 2 4 2 6" xfId="3228"/>
    <cellStyle name="Input cel 2 4 2 6 2" xfId="10277"/>
    <cellStyle name="Input cel 2 4 2 6 2 2" xfId="28995"/>
    <cellStyle name="Input cel 2 4 2 6 2 3" xfId="27253"/>
    <cellStyle name="Input cel 2 4 2 6 3" xfId="2798"/>
    <cellStyle name="Input cel 2 4 2 6 4" xfId="39256"/>
    <cellStyle name="Input cel 2 4 2 6 5" xfId="43132"/>
    <cellStyle name="Input cel 2 4 2 7" xfId="3195"/>
    <cellStyle name="Input cel 2 4 2 7 2" xfId="10244"/>
    <cellStyle name="Input cel 2 4 2 7 2 2" xfId="28966"/>
    <cellStyle name="Input cel 2 4 2 7 2 3" xfId="36779"/>
    <cellStyle name="Input cel 2 4 2 7 3" xfId="3672"/>
    <cellStyle name="Input cel 2 4 2 7 4" xfId="27307"/>
    <cellStyle name="Input cel 2 4 2 7 5" xfId="43113"/>
    <cellStyle name="Input cel 2 4 2 8" xfId="5339"/>
    <cellStyle name="Input cel 2 4 2 8 2" xfId="24791"/>
    <cellStyle name="Input cel 2 4 2 8 3" xfId="37820"/>
    <cellStyle name="Input cel 2 4 2 8 4" xfId="44198"/>
    <cellStyle name="Input cel 2 4 2 9" xfId="13683"/>
    <cellStyle name="Input cel 2 4 2 9 2" xfId="32010"/>
    <cellStyle name="Input cel 2 4 2 9 3" xfId="35527"/>
    <cellStyle name="Input cel 2 4 2 9 4" xfId="46323"/>
    <cellStyle name="Input cel 2 4 20" xfId="42797"/>
    <cellStyle name="Input cel 2 4 3" xfId="1308"/>
    <cellStyle name="Input cel 2 4 3 10" xfId="14173"/>
    <cellStyle name="Input cel 2 4 3 10 2" xfId="32500"/>
    <cellStyle name="Input cel 2 4 3 10 3" xfId="36587"/>
    <cellStyle name="Input cel 2 4 3 10 4" xfId="46904"/>
    <cellStyle name="Input cel 2 4 3 11" xfId="13727"/>
    <cellStyle name="Input cel 2 4 3 11 2" xfId="32054"/>
    <cellStyle name="Input cel 2 4 3 11 3" xfId="36113"/>
    <cellStyle name="Input cel 2 4 3 11 4" xfId="46367"/>
    <cellStyle name="Input cel 2 4 3 12" xfId="3912"/>
    <cellStyle name="Input cel 2 4 3 13" xfId="3029"/>
    <cellStyle name="Input cel 2 4 3 14" xfId="35438"/>
    <cellStyle name="Input cel 2 4 3 15" xfId="41881"/>
    <cellStyle name="Input cel 2 4 3 16" xfId="37645"/>
    <cellStyle name="Input cel 2 4 3 17" xfId="42981"/>
    <cellStyle name="Input cel 2 4 3 2" xfId="2655"/>
    <cellStyle name="Input cel 2 4 3 2 10" xfId="37754"/>
    <cellStyle name="Input cel 2 4 3 2 11" xfId="42664"/>
    <cellStyle name="Input cel 2 4 3 2 12" xfId="42250"/>
    <cellStyle name="Input cel 2 4 3 2 13" xfId="43974"/>
    <cellStyle name="Input cel 2 4 3 2 2" xfId="5459"/>
    <cellStyle name="Input cel 2 4 3 2 2 2" xfId="11895"/>
    <cellStyle name="Input cel 2 4 3 2 2 2 2" xfId="30222"/>
    <cellStyle name="Input cel 2 4 3 2 2 2 3" xfId="3877"/>
    <cellStyle name="Input cel 2 4 3 2 2 3" xfId="24911"/>
    <cellStyle name="Input cel 2 4 3 2 2 4" xfId="37864"/>
    <cellStyle name="Input cel 2 4 3 2 2 5" xfId="44318"/>
    <cellStyle name="Input cel 2 4 3 2 3" xfId="7206"/>
    <cellStyle name="Input cel 2 4 3 2 3 2" xfId="13493"/>
    <cellStyle name="Input cel 2 4 3 2 3 2 2" xfId="31820"/>
    <cellStyle name="Input cel 2 4 3 2 3 2 3" xfId="4557"/>
    <cellStyle name="Input cel 2 4 3 2 3 3" xfId="26658"/>
    <cellStyle name="Input cel 2 4 3 2 3 4" xfId="35179"/>
    <cellStyle name="Input cel 2 4 3 2 3 5" xfId="46064"/>
    <cellStyle name="Input cel 2 4 3 2 4" xfId="9132"/>
    <cellStyle name="Input cel 2 4 3 2 4 2" xfId="28178"/>
    <cellStyle name="Input cel 2 4 3 2 4 3" xfId="37495"/>
    <cellStyle name="Input cel 2 4 3 2 4 4" xfId="47729"/>
    <cellStyle name="Input cel 2 4 3 2 5" xfId="15156"/>
    <cellStyle name="Input cel 2 4 3 2 5 2" xfId="33483"/>
    <cellStyle name="Input cel 2 4 3 2 5 3" xfId="40311"/>
    <cellStyle name="Input cel 2 4 3 2 5 4" xfId="48484"/>
    <cellStyle name="Input cel 2 4 3 2 6" xfId="15850"/>
    <cellStyle name="Input cel 2 4 3 2 6 2" xfId="34177"/>
    <cellStyle name="Input cel 2 4 3 2 6 3" xfId="41005"/>
    <cellStyle name="Input cel 2 4 3 2 6 4" xfId="49178"/>
    <cellStyle name="Input cel 2 4 3 2 7" xfId="16468"/>
    <cellStyle name="Input cel 2 4 3 2 7 2" xfId="34795"/>
    <cellStyle name="Input cel 2 4 3 2 7 3" xfId="41623"/>
    <cellStyle name="Input cel 2 4 3 2 7 4" xfId="49796"/>
    <cellStyle name="Input cel 2 4 3 2 8" xfId="5115"/>
    <cellStyle name="Input cel 2 4 3 2 9" xfId="24567"/>
    <cellStyle name="Input cel 2 4 3 3" xfId="988"/>
    <cellStyle name="Input cel 2 4 3 3 10" xfId="36935"/>
    <cellStyle name="Input cel 2 4 3 3 11" xfId="42290"/>
    <cellStyle name="Input cel 2 4 3 3 12" xfId="42055"/>
    <cellStyle name="Input cel 2 4 3 3 13" xfId="43369"/>
    <cellStyle name="Input cel 2 4 3 3 2" xfId="6082"/>
    <cellStyle name="Input cel 2 4 3 3 2 2" xfId="12463"/>
    <cellStyle name="Input cel 2 4 3 3 2 2 2" xfId="30790"/>
    <cellStyle name="Input cel 2 4 3 3 2 2 3" xfId="38656"/>
    <cellStyle name="Input cel 2 4 3 3 2 3" xfId="25534"/>
    <cellStyle name="Input cel 2 4 3 3 2 4" xfId="34976"/>
    <cellStyle name="Input cel 2 4 3 3 2 5" xfId="44941"/>
    <cellStyle name="Input cel 2 4 3 3 3" xfId="5893"/>
    <cellStyle name="Input cel 2 4 3 3 3 2" xfId="12294"/>
    <cellStyle name="Input cel 2 4 3 3 3 2 2" xfId="30621"/>
    <cellStyle name="Input cel 2 4 3 3 3 2 3" xfId="38328"/>
    <cellStyle name="Input cel 2 4 3 3 3 3" xfId="25345"/>
    <cellStyle name="Input cel 2 4 3 3 3 4" xfId="37343"/>
    <cellStyle name="Input cel 2 4 3 3 3 5" xfId="44752"/>
    <cellStyle name="Input cel 2 4 3 3 4" xfId="7616"/>
    <cellStyle name="Input cel 2 4 3 3 4 2" xfId="26999"/>
    <cellStyle name="Input cel 2 4 3 3 4 3" xfId="39343"/>
    <cellStyle name="Input cel 2 4 3 3 4 4" xfId="46496"/>
    <cellStyle name="Input cel 2 4 3 3 5" xfId="10888"/>
    <cellStyle name="Input cel 2 4 3 3 5 2" xfId="29453"/>
    <cellStyle name="Input cel 2 4 3 3 5 3" xfId="28515"/>
    <cellStyle name="Input cel 2 4 3 3 5 4" xfId="43426"/>
    <cellStyle name="Input cel 2 4 3 3 6" xfId="14408"/>
    <cellStyle name="Input cel 2 4 3 3 6 2" xfId="32735"/>
    <cellStyle name="Input cel 2 4 3 3 6 3" xfId="39563"/>
    <cellStyle name="Input cel 2 4 3 3 6 4" xfId="47199"/>
    <cellStyle name="Input cel 2 4 3 3 7" xfId="14642"/>
    <cellStyle name="Input cel 2 4 3 3 7 2" xfId="32969"/>
    <cellStyle name="Input cel 2 4 3 3 7 3" xfId="39797"/>
    <cellStyle name="Input cel 2 4 3 3 7 4" xfId="47970"/>
    <cellStyle name="Input cel 2 4 3 3 8" xfId="3653"/>
    <cellStyle name="Input cel 2 4 3 3 9" xfId="2987"/>
    <cellStyle name="Input cel 2 4 3 4" xfId="6101"/>
    <cellStyle name="Input cel 2 4 3 4 2" xfId="12480"/>
    <cellStyle name="Input cel 2 4 3 4 2 2" xfId="30807"/>
    <cellStyle name="Input cel 2 4 3 4 2 3" xfId="26909"/>
    <cellStyle name="Input cel 2 4 3 4 3" xfId="25553"/>
    <cellStyle name="Input cel 2 4 3 4 4" xfId="28507"/>
    <cellStyle name="Input cel 2 4 3 4 5" xfId="44960"/>
    <cellStyle name="Input cel 2 4 3 5" xfId="5754"/>
    <cellStyle name="Input cel 2 4 3 5 2" xfId="12165"/>
    <cellStyle name="Input cel 2 4 3 5 2 2" xfId="30492"/>
    <cellStyle name="Input cel 2 4 3 5 2 3" xfId="37173"/>
    <cellStyle name="Input cel 2 4 3 5 3" xfId="25206"/>
    <cellStyle name="Input cel 2 4 3 5 4" xfId="24086"/>
    <cellStyle name="Input cel 2 4 3 5 5" xfId="44613"/>
    <cellStyle name="Input cel 2 4 3 6" xfId="3182"/>
    <cellStyle name="Input cel 2 4 3 6 2" xfId="10232"/>
    <cellStyle name="Input cel 2 4 3 6 2 2" xfId="28956"/>
    <cellStyle name="Input cel 2 4 3 6 2 3" xfId="34986"/>
    <cellStyle name="Input cel 2 4 3 6 3" xfId="4387"/>
    <cellStyle name="Input cel 2 4 3 6 4" xfId="37059"/>
    <cellStyle name="Input cel 2 4 3 6 5" xfId="43102"/>
    <cellStyle name="Input cel 2 4 3 7" xfId="6611"/>
    <cellStyle name="Input cel 2 4 3 7 2" xfId="26063"/>
    <cellStyle name="Input cel 2 4 3 7 3" xfId="36648"/>
    <cellStyle name="Input cel 2 4 3 7 4" xfId="45469"/>
    <cellStyle name="Input cel 2 4 3 8" xfId="13981"/>
    <cellStyle name="Input cel 2 4 3 8 2" xfId="32308"/>
    <cellStyle name="Input cel 2 4 3 8 3" xfId="27173"/>
    <cellStyle name="Input cel 2 4 3 8 4" xfId="46712"/>
    <cellStyle name="Input cel 2 4 3 9" xfId="13961"/>
    <cellStyle name="Input cel 2 4 3 9 2" xfId="32288"/>
    <cellStyle name="Input cel 2 4 3 9 3" xfId="27416"/>
    <cellStyle name="Input cel 2 4 3 9 4" xfId="46692"/>
    <cellStyle name="Input cel 2 4 4" xfId="1737"/>
    <cellStyle name="Input cel 2 4 4 10" xfId="14320"/>
    <cellStyle name="Input cel 2 4 4 10 2" xfId="32647"/>
    <cellStyle name="Input cel 2 4 4 10 3" xfId="39475"/>
    <cellStyle name="Input cel 2 4 4 10 4" xfId="47055"/>
    <cellStyle name="Input cel 2 4 4 11" xfId="14511"/>
    <cellStyle name="Input cel 2 4 4 11 2" xfId="32838"/>
    <cellStyle name="Input cel 2 4 4 11 3" xfId="39666"/>
    <cellStyle name="Input cel 2 4 4 11 4" xfId="47839"/>
    <cellStyle name="Input cel 2 4 4 12" xfId="4263"/>
    <cellStyle name="Input cel 2 4 4 13" xfId="23774"/>
    <cellStyle name="Input cel 2 4 4 14" xfId="27366"/>
    <cellStyle name="Input cel 2 4 4 15" xfId="42687"/>
    <cellStyle name="Input cel 2 4 4 16" xfId="37533"/>
    <cellStyle name="Input cel 2 4 4 17" xfId="42862"/>
    <cellStyle name="Input cel 2 4 4 2" xfId="2364"/>
    <cellStyle name="Input cel 2 4 4 2 10" xfId="35214"/>
    <cellStyle name="Input cel 2 4 4 2 11" xfId="37496"/>
    <cellStyle name="Input cel 2 4 4 2 12" xfId="41859"/>
    <cellStyle name="Input cel 2 4 4 2 13" xfId="43683"/>
    <cellStyle name="Input cel 2 4 4 2 2" xfId="6164"/>
    <cellStyle name="Input cel 2 4 4 2 2 2" xfId="12539"/>
    <cellStyle name="Input cel 2 4 4 2 2 2 2" xfId="30866"/>
    <cellStyle name="Input cel 2 4 4 2 2 2 3" xfId="28891"/>
    <cellStyle name="Input cel 2 4 4 2 2 3" xfId="25616"/>
    <cellStyle name="Input cel 2 4 4 2 2 4" xfId="37142"/>
    <cellStyle name="Input cel 2 4 4 2 2 5" xfId="45023"/>
    <cellStyle name="Input cel 2 4 4 2 3" xfId="6915"/>
    <cellStyle name="Input cel 2 4 4 2 3 2" xfId="13202"/>
    <cellStyle name="Input cel 2 4 4 2 3 2 2" xfId="31529"/>
    <cellStyle name="Input cel 2 4 4 2 3 2 3" xfId="28700"/>
    <cellStyle name="Input cel 2 4 4 2 3 3" xfId="26367"/>
    <cellStyle name="Input cel 2 4 4 2 3 4" xfId="4537"/>
    <cellStyle name="Input cel 2 4 4 2 3 5" xfId="45773"/>
    <cellStyle name="Input cel 2 4 4 2 4" xfId="8841"/>
    <cellStyle name="Input cel 2 4 4 2 4 2" xfId="27887"/>
    <cellStyle name="Input cel 2 4 4 2 4 3" xfId="35460"/>
    <cellStyle name="Input cel 2 4 4 2 4 4" xfId="47438"/>
    <cellStyle name="Input cel 2 4 4 2 5" xfId="14865"/>
    <cellStyle name="Input cel 2 4 4 2 5 2" xfId="33192"/>
    <cellStyle name="Input cel 2 4 4 2 5 3" xfId="40020"/>
    <cellStyle name="Input cel 2 4 4 2 5 4" xfId="48193"/>
    <cellStyle name="Input cel 2 4 4 2 6" xfId="15559"/>
    <cellStyle name="Input cel 2 4 4 2 6 2" xfId="33886"/>
    <cellStyle name="Input cel 2 4 4 2 6 3" xfId="40714"/>
    <cellStyle name="Input cel 2 4 4 2 6 4" xfId="48887"/>
    <cellStyle name="Input cel 2 4 4 2 7" xfId="16177"/>
    <cellStyle name="Input cel 2 4 4 2 7 2" xfId="34504"/>
    <cellStyle name="Input cel 2 4 4 2 7 3" xfId="41332"/>
    <cellStyle name="Input cel 2 4 4 2 7 4" xfId="49505"/>
    <cellStyle name="Input cel 2 4 4 2 8" xfId="4824"/>
    <cellStyle name="Input cel 2 4 4 2 9" xfId="24276"/>
    <cellStyle name="Input cel 2 4 4 3" xfId="2316"/>
    <cellStyle name="Input cel 2 4 4 3 10" xfId="24096"/>
    <cellStyle name="Input cel 2 4 4 3 11" xfId="41929"/>
    <cellStyle name="Input cel 2 4 4 3 12" xfId="42532"/>
    <cellStyle name="Input cel 2 4 4 3 13" xfId="43635"/>
    <cellStyle name="Input cel 2 4 4 3 2" xfId="6092"/>
    <cellStyle name="Input cel 2 4 4 3 2 2" xfId="12473"/>
    <cellStyle name="Input cel 2 4 4 3 2 2 2" xfId="30800"/>
    <cellStyle name="Input cel 2 4 4 3 2 2 3" xfId="37368"/>
    <cellStyle name="Input cel 2 4 4 3 2 3" xfId="25544"/>
    <cellStyle name="Input cel 2 4 4 3 2 4" xfId="38146"/>
    <cellStyle name="Input cel 2 4 4 3 2 5" xfId="44951"/>
    <cellStyle name="Input cel 2 4 4 3 3" xfId="6867"/>
    <cellStyle name="Input cel 2 4 4 3 3 2" xfId="13154"/>
    <cellStyle name="Input cel 2 4 4 3 3 2 2" xfId="31481"/>
    <cellStyle name="Input cel 2 4 4 3 3 2 3" xfId="35207"/>
    <cellStyle name="Input cel 2 4 4 3 3 3" xfId="26319"/>
    <cellStyle name="Input cel 2 4 4 3 3 4" xfId="37955"/>
    <cellStyle name="Input cel 2 4 4 3 3 5" xfId="45725"/>
    <cellStyle name="Input cel 2 4 4 3 4" xfId="8793"/>
    <cellStyle name="Input cel 2 4 4 3 4 2" xfId="27839"/>
    <cellStyle name="Input cel 2 4 4 3 4 3" xfId="35405"/>
    <cellStyle name="Input cel 2 4 4 3 4 4" xfId="47390"/>
    <cellStyle name="Input cel 2 4 4 3 5" xfId="14817"/>
    <cellStyle name="Input cel 2 4 4 3 5 2" xfId="33144"/>
    <cellStyle name="Input cel 2 4 4 3 5 3" xfId="39972"/>
    <cellStyle name="Input cel 2 4 4 3 5 4" xfId="48145"/>
    <cellStyle name="Input cel 2 4 4 3 6" xfId="15511"/>
    <cellStyle name="Input cel 2 4 4 3 6 2" xfId="33838"/>
    <cellStyle name="Input cel 2 4 4 3 6 3" xfId="40666"/>
    <cellStyle name="Input cel 2 4 4 3 6 4" xfId="48839"/>
    <cellStyle name="Input cel 2 4 4 3 7" xfId="16129"/>
    <cellStyle name="Input cel 2 4 4 3 7 2" xfId="34456"/>
    <cellStyle name="Input cel 2 4 4 3 7 3" xfId="41284"/>
    <cellStyle name="Input cel 2 4 4 3 7 4" xfId="49457"/>
    <cellStyle name="Input cel 2 4 4 3 8" xfId="4776"/>
    <cellStyle name="Input cel 2 4 4 3 9" xfId="24228"/>
    <cellStyle name="Input cel 2 4 4 4" xfId="6238"/>
    <cellStyle name="Input cel 2 4 4 4 2" xfId="12608"/>
    <cellStyle name="Input cel 2 4 4 4 2 2" xfId="30935"/>
    <cellStyle name="Input cel 2 4 4 4 2 3" xfId="35020"/>
    <cellStyle name="Input cel 2 4 4 4 3" xfId="25690"/>
    <cellStyle name="Input cel 2 4 4 4 4" xfId="37577"/>
    <cellStyle name="Input cel 2 4 4 4 5" xfId="45097"/>
    <cellStyle name="Input cel 2 4 4 5" xfId="6036"/>
    <cellStyle name="Input cel 2 4 4 5 2" xfId="12421"/>
    <cellStyle name="Input cel 2 4 4 5 2 2" xfId="30748"/>
    <cellStyle name="Input cel 2 4 4 5 2 3" xfId="35786"/>
    <cellStyle name="Input cel 2 4 4 5 3" xfId="25488"/>
    <cellStyle name="Input cel 2 4 4 5 4" xfId="35050"/>
    <cellStyle name="Input cel 2 4 4 5 5" xfId="44895"/>
    <cellStyle name="Input cel 2 4 4 6" xfId="3276"/>
    <cellStyle name="Input cel 2 4 4 6 2" xfId="10318"/>
    <cellStyle name="Input cel 2 4 4 6 2 2" xfId="29036"/>
    <cellStyle name="Input cel 2 4 4 6 2 3" xfId="23909"/>
    <cellStyle name="Input cel 2 4 4 6 3" xfId="3698"/>
    <cellStyle name="Input cel 2 4 4 6 4" xfId="2849"/>
    <cellStyle name="Input cel 2 4 4 6 5" xfId="43177"/>
    <cellStyle name="Input cel 2 4 4 7" xfId="3356"/>
    <cellStyle name="Input cel 2 4 4 7 2" xfId="4212"/>
    <cellStyle name="Input cel 2 4 4 7 3" xfId="2897"/>
    <cellStyle name="Input cel 2 4 4 7 4" xfId="43257"/>
    <cellStyle name="Input cel 2 4 4 8" xfId="14244"/>
    <cellStyle name="Input cel 2 4 4 8 2" xfId="32571"/>
    <cellStyle name="Input cel 2 4 4 8 3" xfId="4014"/>
    <cellStyle name="Input cel 2 4 4 8 4" xfId="46975"/>
    <cellStyle name="Input cel 2 4 4 9" xfId="14090"/>
    <cellStyle name="Input cel 2 4 4 9 2" xfId="32417"/>
    <cellStyle name="Input cel 2 4 4 9 3" xfId="23697"/>
    <cellStyle name="Input cel 2 4 4 9 4" xfId="46821"/>
    <cellStyle name="Input cel 2 4 5" xfId="946"/>
    <cellStyle name="Input cel 2 4 5 10" xfId="29905"/>
    <cellStyle name="Input cel 2 4 5 11" xfId="42195"/>
    <cellStyle name="Input cel 2 4 5 12" xfId="42204"/>
    <cellStyle name="Input cel 2 4 5 13" xfId="43330"/>
    <cellStyle name="Input cel 2 4 5 2" xfId="5590"/>
    <cellStyle name="Input cel 2 4 5 2 2" xfId="12018"/>
    <cellStyle name="Input cel 2 4 5 2 2 2" xfId="30345"/>
    <cellStyle name="Input cel 2 4 5 2 2 3" xfId="38095"/>
    <cellStyle name="Input cel 2 4 5 2 3" xfId="25042"/>
    <cellStyle name="Input cel 2 4 5 2 4" xfId="28300"/>
    <cellStyle name="Input cel 2 4 5 2 5" xfId="44449"/>
    <cellStyle name="Input cel 2 4 5 3" xfId="5913"/>
    <cellStyle name="Input cel 2 4 5 3 2" xfId="12311"/>
    <cellStyle name="Input cel 2 4 5 3 2 2" xfId="30638"/>
    <cellStyle name="Input cel 2 4 5 3 2 3" xfId="39363"/>
    <cellStyle name="Input cel 2 4 5 3 3" xfId="25365"/>
    <cellStyle name="Input cel 2 4 5 3 4" xfId="38691"/>
    <cellStyle name="Input cel 2 4 5 3 5" xfId="44772"/>
    <cellStyle name="Input cel 2 4 5 4" xfId="7574"/>
    <cellStyle name="Input cel 2 4 5 4 2" xfId="26957"/>
    <cellStyle name="Input cel 2 4 5 4 3" xfId="4416"/>
    <cellStyle name="Input cel 2 4 5 4 4" xfId="46455"/>
    <cellStyle name="Input cel 2 4 5 5" xfId="13733"/>
    <cellStyle name="Input cel 2 4 5 5 2" xfId="32060"/>
    <cellStyle name="Input cel 2 4 5 5 3" xfId="38265"/>
    <cellStyle name="Input cel 2 4 5 5 4" xfId="46373"/>
    <cellStyle name="Input cel 2 4 5 6" xfId="14166"/>
    <cellStyle name="Input cel 2 4 5 6 2" xfId="32493"/>
    <cellStyle name="Input cel 2 4 5 6 3" xfId="27665"/>
    <cellStyle name="Input cel 2 4 5 6 4" xfId="46897"/>
    <cellStyle name="Input cel 2 4 5 7" xfId="13647"/>
    <cellStyle name="Input cel 2 4 5 7 2" xfId="31974"/>
    <cellStyle name="Input cel 2 4 5 7 3" xfId="4615"/>
    <cellStyle name="Input cel 2 4 5 7 4" xfId="46287"/>
    <cellStyle name="Input cel 2 4 5 8" xfId="3611"/>
    <cellStyle name="Input cel 2 4 5 9" xfId="4102"/>
    <cellStyle name="Input cel 2 4 6" xfId="2236"/>
    <cellStyle name="Input cel 2 4 6 10" xfId="35262"/>
    <cellStyle name="Input cel 2 4 6 11" xfId="42434"/>
    <cellStyle name="Input cel 2 4 6 12" xfId="37506"/>
    <cellStyle name="Input cel 2 4 6 13" xfId="43555"/>
    <cellStyle name="Input cel 2 4 6 2" xfId="5272"/>
    <cellStyle name="Input cel 2 4 6 2 2" xfId="11721"/>
    <cellStyle name="Input cel 2 4 6 2 2 2" xfId="30048"/>
    <cellStyle name="Input cel 2 4 6 2 2 3" xfId="37787"/>
    <cellStyle name="Input cel 2 4 6 2 3" xfId="24724"/>
    <cellStyle name="Input cel 2 4 6 2 4" xfId="37131"/>
    <cellStyle name="Input cel 2 4 6 2 5" xfId="44131"/>
    <cellStyle name="Input cel 2 4 6 3" xfId="6787"/>
    <cellStyle name="Input cel 2 4 6 3 2" xfId="13074"/>
    <cellStyle name="Input cel 2 4 6 3 2 2" xfId="31401"/>
    <cellStyle name="Input cel 2 4 6 3 2 3" xfId="35428"/>
    <cellStyle name="Input cel 2 4 6 3 3" xfId="26239"/>
    <cellStyle name="Input cel 2 4 6 3 4" xfId="29521"/>
    <cellStyle name="Input cel 2 4 6 3 5" xfId="45645"/>
    <cellStyle name="Input cel 2 4 6 4" xfId="8713"/>
    <cellStyle name="Input cel 2 4 6 4 2" xfId="27759"/>
    <cellStyle name="Input cel 2 4 6 4 3" xfId="38758"/>
    <cellStyle name="Input cel 2 4 6 4 4" xfId="47310"/>
    <cellStyle name="Input cel 2 4 6 5" xfId="14737"/>
    <cellStyle name="Input cel 2 4 6 5 2" xfId="33064"/>
    <cellStyle name="Input cel 2 4 6 5 3" xfId="39892"/>
    <cellStyle name="Input cel 2 4 6 5 4" xfId="48065"/>
    <cellStyle name="Input cel 2 4 6 6" xfId="15431"/>
    <cellStyle name="Input cel 2 4 6 6 2" xfId="33758"/>
    <cellStyle name="Input cel 2 4 6 6 3" xfId="40586"/>
    <cellStyle name="Input cel 2 4 6 6 4" xfId="48759"/>
    <cellStyle name="Input cel 2 4 6 7" xfId="16049"/>
    <cellStyle name="Input cel 2 4 6 7 2" xfId="34376"/>
    <cellStyle name="Input cel 2 4 6 7 3" xfId="41204"/>
    <cellStyle name="Input cel 2 4 6 7 4" xfId="49377"/>
    <cellStyle name="Input cel 2 4 6 8" xfId="4696"/>
    <cellStyle name="Input cel 2 4 6 9" xfId="24148"/>
    <cellStyle name="Input cel 2 4 7" xfId="5523"/>
    <cellStyle name="Input cel 2 4 7 2" xfId="11957"/>
    <cellStyle name="Input cel 2 4 7 2 2" xfId="30284"/>
    <cellStyle name="Input cel 2 4 7 2 3" xfId="34930"/>
    <cellStyle name="Input cel 2 4 7 3" xfId="24975"/>
    <cellStyle name="Input cel 2 4 7 4" xfId="4148"/>
    <cellStyle name="Input cel 2 4 7 5" xfId="44382"/>
    <cellStyle name="Input cel 2 4 8" xfId="5475"/>
    <cellStyle name="Input cel 2 4 8 2" xfId="11910"/>
    <cellStyle name="Input cel 2 4 8 2 2" xfId="30237"/>
    <cellStyle name="Input cel 2 4 8 2 3" xfId="29363"/>
    <cellStyle name="Input cel 2 4 8 3" xfId="24927"/>
    <cellStyle name="Input cel 2 4 8 4" xfId="37511"/>
    <cellStyle name="Input cel 2 4 8 5" xfId="44334"/>
    <cellStyle name="Input cel 2 4 9" xfId="6259"/>
    <cellStyle name="Input cel 2 4 9 2" xfId="12627"/>
    <cellStyle name="Input cel 2 4 9 2 2" xfId="30954"/>
    <cellStyle name="Input cel 2 4 9 2 3" xfId="38315"/>
    <cellStyle name="Input cel 2 4 9 3" xfId="25711"/>
    <cellStyle name="Input cel 2 4 9 4" xfId="35074"/>
    <cellStyle name="Input cel 2 4 9 5" xfId="45118"/>
    <cellStyle name="Input cel 2 5" xfId="574"/>
    <cellStyle name="Input cel 2 5 10" xfId="6416"/>
    <cellStyle name="Input cel 2 5 10 2" xfId="25868"/>
    <cellStyle name="Input cel 2 5 10 3" xfId="39148"/>
    <cellStyle name="Input cel 2 5 10 4" xfId="45275"/>
    <cellStyle name="Input cel 2 5 11" xfId="13719"/>
    <cellStyle name="Input cel 2 5 11 2" xfId="32046"/>
    <cellStyle name="Input cel 2 5 11 3" xfId="28746"/>
    <cellStyle name="Input cel 2 5 11 4" xfId="46359"/>
    <cellStyle name="Input cel 2 5 12" xfId="13804"/>
    <cellStyle name="Input cel 2 5 12 2" xfId="32131"/>
    <cellStyle name="Input cel 2 5 12 3" xfId="23559"/>
    <cellStyle name="Input cel 2 5 12 4" xfId="46514"/>
    <cellStyle name="Input cel 2 5 13" xfId="14121"/>
    <cellStyle name="Input cel 2 5 13 2" xfId="32448"/>
    <cellStyle name="Input cel 2 5 13 3" xfId="29228"/>
    <cellStyle name="Input cel 2 5 13 4" xfId="46852"/>
    <cellStyle name="Input cel 2 5 14" xfId="13778"/>
    <cellStyle name="Input cel 2 5 14 2" xfId="32105"/>
    <cellStyle name="Input cel 2 5 14 3" xfId="37733"/>
    <cellStyle name="Input cel 2 5 14 4" xfId="46418"/>
    <cellStyle name="Input cel 2 5 15" xfId="3040"/>
    <cellStyle name="Input cel 2 5 16" xfId="4095"/>
    <cellStyle name="Input cel 2 5 17" xfId="37639"/>
    <cellStyle name="Input cel 2 5 18" xfId="42659"/>
    <cellStyle name="Input cel 2 5 19" xfId="39091"/>
    <cellStyle name="Input cel 2 5 2" xfId="1221"/>
    <cellStyle name="Input cel 2 5 2 10" xfId="14174"/>
    <cellStyle name="Input cel 2 5 2 10 2" xfId="32501"/>
    <cellStyle name="Input cel 2 5 2 10 3" xfId="37843"/>
    <cellStyle name="Input cel 2 5 2 10 4" xfId="46905"/>
    <cellStyle name="Input cel 2 5 2 11" xfId="13810"/>
    <cellStyle name="Input cel 2 5 2 11 2" xfId="32137"/>
    <cellStyle name="Input cel 2 5 2 11 3" xfId="34948"/>
    <cellStyle name="Input cel 2 5 2 11 4" xfId="46529"/>
    <cellStyle name="Input cel 2 5 2 12" xfId="14159"/>
    <cellStyle name="Input cel 2 5 2 12 2" xfId="32486"/>
    <cellStyle name="Input cel 2 5 2 12 3" xfId="27224"/>
    <cellStyle name="Input cel 2 5 2 12 4" xfId="46890"/>
    <cellStyle name="Input cel 2 5 2 13" xfId="3148"/>
    <cellStyle name="Input cel 2 5 2 14" xfId="2814"/>
    <cellStyle name="Input cel 2 5 2 15" xfId="36445"/>
    <cellStyle name="Input cel 2 5 2 16" xfId="27657"/>
    <cellStyle name="Input cel 2 5 2 17" xfId="36769"/>
    <cellStyle name="Input cel 2 5 2 18" xfId="42931"/>
    <cellStyle name="Input cel 2 5 2 2" xfId="1989"/>
    <cellStyle name="Input cel 2 5 2 2 10" xfId="4476"/>
    <cellStyle name="Input cel 2 5 2 2 11" xfId="23971"/>
    <cellStyle name="Input cel 2 5 2 2 12" xfId="28745"/>
    <cellStyle name="Input cel 2 5 2 2 13" xfId="29555"/>
    <cellStyle name="Input cel 2 5 2 2 14" xfId="42462"/>
    <cellStyle name="Input cel 2 5 2 2 15" xfId="43490"/>
    <cellStyle name="Input cel 2 5 2 2 2" xfId="2414"/>
    <cellStyle name="Input cel 2 5 2 2 2 10" xfId="35312"/>
    <cellStyle name="Input cel 2 5 2 2 2 11" xfId="35415"/>
    <cellStyle name="Input cel 2 5 2 2 2 12" xfId="28541"/>
    <cellStyle name="Input cel 2 5 2 2 2 13" xfId="43733"/>
    <cellStyle name="Input cel 2 5 2 2 2 2" xfId="5425"/>
    <cellStyle name="Input cel 2 5 2 2 2 2 2" xfId="11861"/>
    <cellStyle name="Input cel 2 5 2 2 2 2 2 2" xfId="30188"/>
    <cellStyle name="Input cel 2 5 2 2 2 2 2 3" xfId="37161"/>
    <cellStyle name="Input cel 2 5 2 2 2 2 3" xfId="24877"/>
    <cellStyle name="Input cel 2 5 2 2 2 2 4" xfId="37743"/>
    <cellStyle name="Input cel 2 5 2 2 2 2 5" xfId="44284"/>
    <cellStyle name="Input cel 2 5 2 2 2 3" xfId="6965"/>
    <cellStyle name="Input cel 2 5 2 2 2 3 2" xfId="13252"/>
    <cellStyle name="Input cel 2 5 2 2 2 3 2 2" xfId="31579"/>
    <cellStyle name="Input cel 2 5 2 2 2 3 2 3" xfId="35401"/>
    <cellStyle name="Input cel 2 5 2 2 2 3 3" xfId="26417"/>
    <cellStyle name="Input cel 2 5 2 2 2 3 4" xfId="23634"/>
    <cellStyle name="Input cel 2 5 2 2 2 3 5" xfId="45823"/>
    <cellStyle name="Input cel 2 5 2 2 2 4" xfId="8891"/>
    <cellStyle name="Input cel 2 5 2 2 2 4 2" xfId="27937"/>
    <cellStyle name="Input cel 2 5 2 2 2 4 3" xfId="35540"/>
    <cellStyle name="Input cel 2 5 2 2 2 4 4" xfId="47488"/>
    <cellStyle name="Input cel 2 5 2 2 2 5" xfId="14915"/>
    <cellStyle name="Input cel 2 5 2 2 2 5 2" xfId="33242"/>
    <cellStyle name="Input cel 2 5 2 2 2 5 3" xfId="40070"/>
    <cellStyle name="Input cel 2 5 2 2 2 5 4" xfId="48243"/>
    <cellStyle name="Input cel 2 5 2 2 2 6" xfId="15609"/>
    <cellStyle name="Input cel 2 5 2 2 2 6 2" xfId="33936"/>
    <cellStyle name="Input cel 2 5 2 2 2 6 3" xfId="40764"/>
    <cellStyle name="Input cel 2 5 2 2 2 6 4" xfId="48937"/>
    <cellStyle name="Input cel 2 5 2 2 2 7" xfId="16227"/>
    <cellStyle name="Input cel 2 5 2 2 2 7 2" xfId="34554"/>
    <cellStyle name="Input cel 2 5 2 2 2 7 3" xfId="41382"/>
    <cellStyle name="Input cel 2 5 2 2 2 7 4" xfId="49555"/>
    <cellStyle name="Input cel 2 5 2 2 2 8" xfId="4874"/>
    <cellStyle name="Input cel 2 5 2 2 2 9" xfId="24326"/>
    <cellStyle name="Input cel 2 5 2 2 3" xfId="2708"/>
    <cellStyle name="Input cel 2 5 2 2 3 10" xfId="35502"/>
    <cellStyle name="Input cel 2 5 2 2 3 11" xfId="38877"/>
    <cellStyle name="Input cel 2 5 2 2 3 12" xfId="27324"/>
    <cellStyle name="Input cel 2 5 2 2 3 13" xfId="44027"/>
    <cellStyle name="Input cel 2 5 2 2 3 2" xfId="6523"/>
    <cellStyle name="Input cel 2 5 2 2 3 2 2" xfId="12859"/>
    <cellStyle name="Input cel 2 5 2 2 3 2 2 2" xfId="31186"/>
    <cellStyle name="Input cel 2 5 2 2 3 2 2 3" xfId="28491"/>
    <cellStyle name="Input cel 2 5 2 2 3 2 3" xfId="25975"/>
    <cellStyle name="Input cel 2 5 2 2 3 2 4" xfId="28427"/>
    <cellStyle name="Input cel 2 5 2 2 3 2 5" xfId="45381"/>
    <cellStyle name="Input cel 2 5 2 2 3 3" xfId="7259"/>
    <cellStyle name="Input cel 2 5 2 2 3 3 2" xfId="13546"/>
    <cellStyle name="Input cel 2 5 2 2 3 3 2 2" xfId="31873"/>
    <cellStyle name="Input cel 2 5 2 2 3 3 2 3" xfId="29299"/>
    <cellStyle name="Input cel 2 5 2 2 3 3 3" xfId="26711"/>
    <cellStyle name="Input cel 2 5 2 2 3 3 4" xfId="38688"/>
    <cellStyle name="Input cel 2 5 2 2 3 3 5" xfId="46117"/>
    <cellStyle name="Input cel 2 5 2 2 3 4" xfId="9185"/>
    <cellStyle name="Input cel 2 5 2 2 3 4 2" xfId="28231"/>
    <cellStyle name="Input cel 2 5 2 2 3 4 3" xfId="34998"/>
    <cellStyle name="Input cel 2 5 2 2 3 4 4" xfId="47782"/>
    <cellStyle name="Input cel 2 5 2 2 3 5" xfId="15209"/>
    <cellStyle name="Input cel 2 5 2 2 3 5 2" xfId="33536"/>
    <cellStyle name="Input cel 2 5 2 2 3 5 3" xfId="40364"/>
    <cellStyle name="Input cel 2 5 2 2 3 5 4" xfId="48537"/>
    <cellStyle name="Input cel 2 5 2 2 3 6" xfId="15903"/>
    <cellStyle name="Input cel 2 5 2 2 3 6 2" xfId="34230"/>
    <cellStyle name="Input cel 2 5 2 2 3 6 3" xfId="41058"/>
    <cellStyle name="Input cel 2 5 2 2 3 6 4" xfId="49231"/>
    <cellStyle name="Input cel 2 5 2 2 3 7" xfId="16521"/>
    <cellStyle name="Input cel 2 5 2 2 3 7 2" xfId="34848"/>
    <cellStyle name="Input cel 2 5 2 2 3 7 3" xfId="41676"/>
    <cellStyle name="Input cel 2 5 2 2 3 7 4" xfId="49849"/>
    <cellStyle name="Input cel 2 5 2 2 3 8" xfId="5168"/>
    <cellStyle name="Input cel 2 5 2 2 3 9" xfId="24620"/>
    <cellStyle name="Input cel 2 5 2 2 4" xfId="5862"/>
    <cellStyle name="Input cel 2 5 2 2 4 2" xfId="12268"/>
    <cellStyle name="Input cel 2 5 2 2 4 2 2" xfId="30595"/>
    <cellStyle name="Input cel 2 5 2 2 4 2 3" xfId="29196"/>
    <cellStyle name="Input cel 2 5 2 2 4 3" xfId="25314"/>
    <cellStyle name="Input cel 2 5 2 2 4 4" xfId="38212"/>
    <cellStyle name="Input cel 2 5 2 2 4 5" xfId="44721"/>
    <cellStyle name="Input cel 2 5 2 2 5" xfId="6656"/>
    <cellStyle name="Input cel 2 5 2 2 5 2" xfId="12970"/>
    <cellStyle name="Input cel 2 5 2 2 5 2 2" xfId="31297"/>
    <cellStyle name="Input cel 2 5 2 2 5 2 3" xfId="3778"/>
    <cellStyle name="Input cel 2 5 2 2 5 3" xfId="26108"/>
    <cellStyle name="Input cel 2 5 2 2 5 4" xfId="35260"/>
    <cellStyle name="Input cel 2 5 2 2 5 5" xfId="45514"/>
    <cellStyle name="Input cel 2 5 2 2 6" xfId="8466"/>
    <cellStyle name="Input cel 2 5 2 2 6 2" xfId="27580"/>
    <cellStyle name="Input cel 2 5 2 2 6 3" xfId="36180"/>
    <cellStyle name="Input cel 2 5 2 2 6 4" xfId="47150"/>
    <cellStyle name="Input cel 2 5 2 2 7" xfId="14597"/>
    <cellStyle name="Input cel 2 5 2 2 7 2" xfId="32924"/>
    <cellStyle name="Input cel 2 5 2 2 7 3" xfId="39752"/>
    <cellStyle name="Input cel 2 5 2 2 7 4" xfId="47925"/>
    <cellStyle name="Input cel 2 5 2 2 8" xfId="15325"/>
    <cellStyle name="Input cel 2 5 2 2 8 2" xfId="33652"/>
    <cellStyle name="Input cel 2 5 2 2 8 3" xfId="40480"/>
    <cellStyle name="Input cel 2 5 2 2 8 4" xfId="48653"/>
    <cellStyle name="Input cel 2 5 2 2 9" xfId="15984"/>
    <cellStyle name="Input cel 2 5 2 2 9 2" xfId="34311"/>
    <cellStyle name="Input cel 2 5 2 2 9 3" xfId="41139"/>
    <cellStyle name="Input cel 2 5 2 2 9 4" xfId="49312"/>
    <cellStyle name="Input cel 2 5 2 3" xfId="2218"/>
    <cellStyle name="Input cel 2 5 2 3 10" xfId="38678"/>
    <cellStyle name="Input cel 2 5 2 3 11" xfId="42089"/>
    <cellStyle name="Input cel 2 5 2 3 12" xfId="42467"/>
    <cellStyle name="Input cel 2 5 2 3 13" xfId="43537"/>
    <cellStyle name="Input cel 2 5 2 3 2" xfId="5559"/>
    <cellStyle name="Input cel 2 5 2 3 2 2" xfId="11989"/>
    <cellStyle name="Input cel 2 5 2 3 2 2 2" xfId="30316"/>
    <cellStyle name="Input cel 2 5 2 3 2 2 3" xfId="36940"/>
    <cellStyle name="Input cel 2 5 2 3 2 3" xfId="25011"/>
    <cellStyle name="Input cel 2 5 2 3 2 4" xfId="29469"/>
    <cellStyle name="Input cel 2 5 2 3 2 5" xfId="44418"/>
    <cellStyle name="Input cel 2 5 2 3 3" xfId="6769"/>
    <cellStyle name="Input cel 2 5 2 3 3 2" xfId="13056"/>
    <cellStyle name="Input cel 2 5 2 3 3 2 2" xfId="31383"/>
    <cellStyle name="Input cel 2 5 2 3 3 2 3" xfId="28840"/>
    <cellStyle name="Input cel 2 5 2 3 3 3" xfId="26221"/>
    <cellStyle name="Input cel 2 5 2 3 3 4" xfId="23922"/>
    <cellStyle name="Input cel 2 5 2 3 3 5" xfId="45627"/>
    <cellStyle name="Input cel 2 5 2 3 4" xfId="8695"/>
    <cellStyle name="Input cel 2 5 2 3 4 2" xfId="27741"/>
    <cellStyle name="Input cel 2 5 2 3 4 3" xfId="35211"/>
    <cellStyle name="Input cel 2 5 2 3 4 4" xfId="47292"/>
    <cellStyle name="Input cel 2 5 2 3 5" xfId="14719"/>
    <cellStyle name="Input cel 2 5 2 3 5 2" xfId="33046"/>
    <cellStyle name="Input cel 2 5 2 3 5 3" xfId="39874"/>
    <cellStyle name="Input cel 2 5 2 3 5 4" xfId="48047"/>
    <cellStyle name="Input cel 2 5 2 3 6" xfId="15413"/>
    <cellStyle name="Input cel 2 5 2 3 6 2" xfId="33740"/>
    <cellStyle name="Input cel 2 5 2 3 6 3" xfId="40568"/>
    <cellStyle name="Input cel 2 5 2 3 6 4" xfId="48741"/>
    <cellStyle name="Input cel 2 5 2 3 7" xfId="16031"/>
    <cellStyle name="Input cel 2 5 2 3 7 2" xfId="34358"/>
    <cellStyle name="Input cel 2 5 2 3 7 3" xfId="41186"/>
    <cellStyle name="Input cel 2 5 2 3 7 4" xfId="49359"/>
    <cellStyle name="Input cel 2 5 2 3 8" xfId="4678"/>
    <cellStyle name="Input cel 2 5 2 3 9" xfId="24130"/>
    <cellStyle name="Input cel 2 5 2 4" xfId="2264"/>
    <cellStyle name="Input cel 2 5 2 4 10" xfId="36559"/>
    <cellStyle name="Input cel 2 5 2 4 11" xfId="36259"/>
    <cellStyle name="Input cel 2 5 2 4 12" xfId="35749"/>
    <cellStyle name="Input cel 2 5 2 4 13" xfId="43583"/>
    <cellStyle name="Input cel 2 5 2 4 2" xfId="5286"/>
    <cellStyle name="Input cel 2 5 2 4 2 2" xfId="11735"/>
    <cellStyle name="Input cel 2 5 2 4 2 2 2" xfId="30062"/>
    <cellStyle name="Input cel 2 5 2 4 2 2 3" xfId="4016"/>
    <cellStyle name="Input cel 2 5 2 4 2 3" xfId="24738"/>
    <cellStyle name="Input cel 2 5 2 4 2 4" xfId="34899"/>
    <cellStyle name="Input cel 2 5 2 4 2 5" xfId="44145"/>
    <cellStyle name="Input cel 2 5 2 4 3" xfId="6815"/>
    <cellStyle name="Input cel 2 5 2 4 3 2" xfId="13102"/>
    <cellStyle name="Input cel 2 5 2 4 3 2 2" xfId="31429"/>
    <cellStyle name="Input cel 2 5 2 4 3 2 3" xfId="37269"/>
    <cellStyle name="Input cel 2 5 2 4 3 3" xfId="26267"/>
    <cellStyle name="Input cel 2 5 2 4 3 4" xfId="36746"/>
    <cellStyle name="Input cel 2 5 2 4 3 5" xfId="45673"/>
    <cellStyle name="Input cel 2 5 2 4 4" xfId="8741"/>
    <cellStyle name="Input cel 2 5 2 4 4 2" xfId="27787"/>
    <cellStyle name="Input cel 2 5 2 4 4 3" xfId="36191"/>
    <cellStyle name="Input cel 2 5 2 4 4 4" xfId="47338"/>
    <cellStyle name="Input cel 2 5 2 4 5" xfId="14765"/>
    <cellStyle name="Input cel 2 5 2 4 5 2" xfId="33092"/>
    <cellStyle name="Input cel 2 5 2 4 5 3" xfId="39920"/>
    <cellStyle name="Input cel 2 5 2 4 5 4" xfId="48093"/>
    <cellStyle name="Input cel 2 5 2 4 6" xfId="15459"/>
    <cellStyle name="Input cel 2 5 2 4 6 2" xfId="33786"/>
    <cellStyle name="Input cel 2 5 2 4 6 3" xfId="40614"/>
    <cellStyle name="Input cel 2 5 2 4 6 4" xfId="48787"/>
    <cellStyle name="Input cel 2 5 2 4 7" xfId="16077"/>
    <cellStyle name="Input cel 2 5 2 4 7 2" xfId="34404"/>
    <cellStyle name="Input cel 2 5 2 4 7 3" xfId="41232"/>
    <cellStyle name="Input cel 2 5 2 4 7 4" xfId="49405"/>
    <cellStyle name="Input cel 2 5 2 4 8" xfId="4724"/>
    <cellStyle name="Input cel 2 5 2 4 9" xfId="24176"/>
    <cellStyle name="Input cel 2 5 2 5" xfId="5254"/>
    <cellStyle name="Input cel 2 5 2 5 2" xfId="11704"/>
    <cellStyle name="Input cel 2 5 2 5 2 2" xfId="30031"/>
    <cellStyle name="Input cel 2 5 2 5 2 3" xfId="38698"/>
    <cellStyle name="Input cel 2 5 2 5 3" xfId="24706"/>
    <cellStyle name="Input cel 2 5 2 5 4" xfId="37221"/>
    <cellStyle name="Input cel 2 5 2 5 5" xfId="44113"/>
    <cellStyle name="Input cel 2 5 2 6" xfId="5311"/>
    <cellStyle name="Input cel 2 5 2 6 2" xfId="11760"/>
    <cellStyle name="Input cel 2 5 2 6 2 2" xfId="30087"/>
    <cellStyle name="Input cel 2 5 2 6 2 3" xfId="28528"/>
    <cellStyle name="Input cel 2 5 2 6 3" xfId="24763"/>
    <cellStyle name="Input cel 2 5 2 6 4" xfId="36924"/>
    <cellStyle name="Input cel 2 5 2 6 5" xfId="44170"/>
    <cellStyle name="Input cel 2 5 2 7" xfId="6312"/>
    <cellStyle name="Input cel 2 5 2 7 2" xfId="12677"/>
    <cellStyle name="Input cel 2 5 2 7 2 2" xfId="31004"/>
    <cellStyle name="Input cel 2 5 2 7 2 3" xfId="27014"/>
    <cellStyle name="Input cel 2 5 2 7 3" xfId="25764"/>
    <cellStyle name="Input cel 2 5 2 7 4" xfId="29446"/>
    <cellStyle name="Input cel 2 5 2 7 5" xfId="45171"/>
    <cellStyle name="Input cel 2 5 2 8" xfId="5548"/>
    <cellStyle name="Input cel 2 5 2 8 2" xfId="25000"/>
    <cellStyle name="Input cel 2 5 2 8 3" xfId="38323"/>
    <cellStyle name="Input cel 2 5 2 8 4" xfId="44407"/>
    <cellStyle name="Input cel 2 5 2 9" xfId="13912"/>
    <cellStyle name="Input cel 2 5 2 9 2" xfId="32239"/>
    <cellStyle name="Input cel 2 5 2 9 3" xfId="29459"/>
    <cellStyle name="Input cel 2 5 2 9 4" xfId="46643"/>
    <cellStyle name="Input cel 2 5 20" xfId="42812"/>
    <cellStyle name="Input cel 2 5 3" xfId="1360"/>
    <cellStyle name="Input cel 2 5 3 10" xfId="14187"/>
    <cellStyle name="Input cel 2 5 3 10 2" xfId="32514"/>
    <cellStyle name="Input cel 2 5 3 10 3" xfId="27045"/>
    <cellStyle name="Input cel 2 5 3 10 4" xfId="46918"/>
    <cellStyle name="Input cel 2 5 3 11" xfId="14078"/>
    <cellStyle name="Input cel 2 5 3 11 2" xfId="32405"/>
    <cellStyle name="Input cel 2 5 3 11 3" xfId="29849"/>
    <cellStyle name="Input cel 2 5 3 11 4" xfId="46809"/>
    <cellStyle name="Input cel 2 5 3 12" xfId="3960"/>
    <cellStyle name="Input cel 2 5 3 13" xfId="3795"/>
    <cellStyle name="Input cel 2 5 3 14" xfId="38926"/>
    <cellStyle name="Input cel 2 5 3 15" xfId="42495"/>
    <cellStyle name="Input cel 2 5 3 16" xfId="28380"/>
    <cellStyle name="Input cel 2 5 3 17" xfId="42996"/>
    <cellStyle name="Input cel 2 5 3 2" xfId="2308"/>
    <cellStyle name="Input cel 2 5 3 2 10" xfId="27269"/>
    <cellStyle name="Input cel 2 5 3 2 11" xfId="42286"/>
    <cellStyle name="Input cel 2 5 3 2 12" xfId="38011"/>
    <cellStyle name="Input cel 2 5 3 2 13" xfId="43627"/>
    <cellStyle name="Input cel 2 5 3 2 2" xfId="5451"/>
    <cellStyle name="Input cel 2 5 3 2 2 2" xfId="11887"/>
    <cellStyle name="Input cel 2 5 3 2 2 2 2" xfId="30214"/>
    <cellStyle name="Input cel 2 5 3 2 2 2 3" xfId="29932"/>
    <cellStyle name="Input cel 2 5 3 2 2 3" xfId="24903"/>
    <cellStyle name="Input cel 2 5 3 2 2 4" xfId="23569"/>
    <cellStyle name="Input cel 2 5 3 2 2 5" xfId="44310"/>
    <cellStyle name="Input cel 2 5 3 2 3" xfId="6859"/>
    <cellStyle name="Input cel 2 5 3 2 3 2" xfId="13146"/>
    <cellStyle name="Input cel 2 5 3 2 3 2 2" xfId="31473"/>
    <cellStyle name="Input cel 2 5 3 2 3 2 3" xfId="38361"/>
    <cellStyle name="Input cel 2 5 3 2 3 3" xfId="26311"/>
    <cellStyle name="Input cel 2 5 3 2 3 4" xfId="4580"/>
    <cellStyle name="Input cel 2 5 3 2 3 5" xfId="45717"/>
    <cellStyle name="Input cel 2 5 3 2 4" xfId="8785"/>
    <cellStyle name="Input cel 2 5 3 2 4 2" xfId="27831"/>
    <cellStyle name="Input cel 2 5 3 2 4 3" xfId="38827"/>
    <cellStyle name="Input cel 2 5 3 2 4 4" xfId="47382"/>
    <cellStyle name="Input cel 2 5 3 2 5" xfId="14809"/>
    <cellStyle name="Input cel 2 5 3 2 5 2" xfId="33136"/>
    <cellStyle name="Input cel 2 5 3 2 5 3" xfId="39964"/>
    <cellStyle name="Input cel 2 5 3 2 5 4" xfId="48137"/>
    <cellStyle name="Input cel 2 5 3 2 6" xfId="15503"/>
    <cellStyle name="Input cel 2 5 3 2 6 2" xfId="33830"/>
    <cellStyle name="Input cel 2 5 3 2 6 3" xfId="40658"/>
    <cellStyle name="Input cel 2 5 3 2 6 4" xfId="48831"/>
    <cellStyle name="Input cel 2 5 3 2 7" xfId="16121"/>
    <cellStyle name="Input cel 2 5 3 2 7 2" xfId="34448"/>
    <cellStyle name="Input cel 2 5 3 2 7 3" xfId="41276"/>
    <cellStyle name="Input cel 2 5 3 2 7 4" xfId="49449"/>
    <cellStyle name="Input cel 2 5 3 2 8" xfId="4768"/>
    <cellStyle name="Input cel 2 5 3 2 9" xfId="24220"/>
    <cellStyle name="Input cel 2 5 3 3" xfId="2388"/>
    <cellStyle name="Input cel 2 5 3 3 10" xfId="35840"/>
    <cellStyle name="Input cel 2 5 3 3 11" xfId="42325"/>
    <cellStyle name="Input cel 2 5 3 3 12" xfId="36118"/>
    <cellStyle name="Input cel 2 5 3 3 13" xfId="43707"/>
    <cellStyle name="Input cel 2 5 3 3 2" xfId="3235"/>
    <cellStyle name="Input cel 2 5 3 3 2 2" xfId="10283"/>
    <cellStyle name="Input cel 2 5 3 3 2 2 2" xfId="29001"/>
    <cellStyle name="Input cel 2 5 3 3 2 2 3" xfId="35609"/>
    <cellStyle name="Input cel 2 5 3 3 2 3" xfId="2791"/>
    <cellStyle name="Input cel 2 5 3 3 2 4" xfId="28289"/>
    <cellStyle name="Input cel 2 5 3 3 2 5" xfId="43138"/>
    <cellStyle name="Input cel 2 5 3 3 3" xfId="6939"/>
    <cellStyle name="Input cel 2 5 3 3 3 2" xfId="13226"/>
    <cellStyle name="Input cel 2 5 3 3 3 2 2" xfId="31553"/>
    <cellStyle name="Input cel 2 5 3 3 3 2 3" xfId="24044"/>
    <cellStyle name="Input cel 2 5 3 3 3 3" xfId="26391"/>
    <cellStyle name="Input cel 2 5 3 3 3 4" xfId="38037"/>
    <cellStyle name="Input cel 2 5 3 3 3 5" xfId="45797"/>
    <cellStyle name="Input cel 2 5 3 3 4" xfId="8865"/>
    <cellStyle name="Input cel 2 5 3 3 4 2" xfId="27911"/>
    <cellStyle name="Input cel 2 5 3 3 4 3" xfId="27420"/>
    <cellStyle name="Input cel 2 5 3 3 4 4" xfId="47462"/>
    <cellStyle name="Input cel 2 5 3 3 5" xfId="14889"/>
    <cellStyle name="Input cel 2 5 3 3 5 2" xfId="33216"/>
    <cellStyle name="Input cel 2 5 3 3 5 3" xfId="40044"/>
    <cellStyle name="Input cel 2 5 3 3 5 4" xfId="48217"/>
    <cellStyle name="Input cel 2 5 3 3 6" xfId="15583"/>
    <cellStyle name="Input cel 2 5 3 3 6 2" xfId="33910"/>
    <cellStyle name="Input cel 2 5 3 3 6 3" xfId="40738"/>
    <cellStyle name="Input cel 2 5 3 3 6 4" xfId="48911"/>
    <cellStyle name="Input cel 2 5 3 3 7" xfId="16201"/>
    <cellStyle name="Input cel 2 5 3 3 7 2" xfId="34528"/>
    <cellStyle name="Input cel 2 5 3 3 7 3" xfId="41356"/>
    <cellStyle name="Input cel 2 5 3 3 7 4" xfId="49529"/>
    <cellStyle name="Input cel 2 5 3 3 8" xfId="4848"/>
    <cellStyle name="Input cel 2 5 3 3 9" xfId="24300"/>
    <cellStyle name="Input cel 2 5 3 4" xfId="5379"/>
    <cellStyle name="Input cel 2 5 3 4 2" xfId="11817"/>
    <cellStyle name="Input cel 2 5 3 4 2 2" xfId="30144"/>
    <cellStyle name="Input cel 2 5 3 4 2 3" xfId="37643"/>
    <cellStyle name="Input cel 2 5 3 4 3" xfId="24831"/>
    <cellStyle name="Input cel 2 5 3 4 4" xfId="36897"/>
    <cellStyle name="Input cel 2 5 3 4 5" xfId="44238"/>
    <cellStyle name="Input cel 2 5 3 5" xfId="6001"/>
    <cellStyle name="Input cel 2 5 3 5 2" xfId="12392"/>
    <cellStyle name="Input cel 2 5 3 5 2 2" xfId="30719"/>
    <cellStyle name="Input cel 2 5 3 5 2 3" xfId="29570"/>
    <cellStyle name="Input cel 2 5 3 5 3" xfId="25453"/>
    <cellStyle name="Input cel 2 5 3 5 4" xfId="36030"/>
    <cellStyle name="Input cel 2 5 3 5 5" xfId="44860"/>
    <cellStyle name="Input cel 2 5 3 6" xfId="6605"/>
    <cellStyle name="Input cel 2 5 3 6 2" xfId="12927"/>
    <cellStyle name="Input cel 2 5 3 6 2 2" xfId="31254"/>
    <cellStyle name="Input cel 2 5 3 6 2 3" xfId="28686"/>
    <cellStyle name="Input cel 2 5 3 6 3" xfId="26057"/>
    <cellStyle name="Input cel 2 5 3 6 4" xfId="37907"/>
    <cellStyle name="Input cel 2 5 3 6 5" xfId="45463"/>
    <cellStyle name="Input cel 2 5 3 7" xfId="6727"/>
    <cellStyle name="Input cel 2 5 3 7 2" xfId="26179"/>
    <cellStyle name="Input cel 2 5 3 7 3" xfId="29549"/>
    <cellStyle name="Input cel 2 5 3 7 4" xfId="45585"/>
    <cellStyle name="Input cel 2 5 3 8" xfId="14017"/>
    <cellStyle name="Input cel 2 5 3 8 2" xfId="32344"/>
    <cellStyle name="Input cel 2 5 3 8 3" xfId="38473"/>
    <cellStyle name="Input cel 2 5 3 8 4" xfId="46748"/>
    <cellStyle name="Input cel 2 5 3 9" xfId="13730"/>
    <cellStyle name="Input cel 2 5 3 9 2" xfId="32057"/>
    <cellStyle name="Input cel 2 5 3 9 3" xfId="39034"/>
    <cellStyle name="Input cel 2 5 3 9 4" xfId="46370"/>
    <cellStyle name="Input cel 2 5 4" xfId="1867"/>
    <cellStyle name="Input cel 2 5 4 10" xfId="15255"/>
    <cellStyle name="Input cel 2 5 4 10 2" xfId="33582"/>
    <cellStyle name="Input cel 2 5 4 10 3" xfId="40410"/>
    <cellStyle name="Input cel 2 5 4 10 4" xfId="48583"/>
    <cellStyle name="Input cel 2 5 4 11" xfId="15934"/>
    <cellStyle name="Input cel 2 5 4 11 2" xfId="34261"/>
    <cellStyle name="Input cel 2 5 4 11 3" xfId="41089"/>
    <cellStyle name="Input cel 2 5 4 11 4" xfId="49262"/>
    <cellStyle name="Input cel 2 5 4 12" xfId="4373"/>
    <cellStyle name="Input cel 2 5 4 13" xfId="23874"/>
    <cellStyle name="Input cel 2 5 4 14" xfId="38589"/>
    <cellStyle name="Input cel 2 5 4 15" xfId="42765"/>
    <cellStyle name="Input cel 2 5 4 16" xfId="42726"/>
    <cellStyle name="Input cel 2 5 4 17" xfId="42881"/>
    <cellStyle name="Input cel 2 5 4 2" xfId="2293"/>
    <cellStyle name="Input cel 2 5 4 2 10" xfId="39160"/>
    <cellStyle name="Input cel 2 5 4 2 11" xfId="35848"/>
    <cellStyle name="Input cel 2 5 4 2 12" xfId="42464"/>
    <cellStyle name="Input cel 2 5 4 2 13" xfId="43612"/>
    <cellStyle name="Input cel 2 5 4 2 2" xfId="6192"/>
    <cellStyle name="Input cel 2 5 4 2 2 2" xfId="12566"/>
    <cellStyle name="Input cel 2 5 4 2 2 2 2" xfId="30893"/>
    <cellStyle name="Input cel 2 5 4 2 2 2 3" xfId="39107"/>
    <cellStyle name="Input cel 2 5 4 2 2 3" xfId="25644"/>
    <cellStyle name="Input cel 2 5 4 2 2 4" xfId="39381"/>
    <cellStyle name="Input cel 2 5 4 2 2 5" xfId="45051"/>
    <cellStyle name="Input cel 2 5 4 2 3" xfId="6844"/>
    <cellStyle name="Input cel 2 5 4 2 3 2" xfId="13131"/>
    <cellStyle name="Input cel 2 5 4 2 3 2 2" xfId="31458"/>
    <cellStyle name="Input cel 2 5 4 2 3 2 3" xfId="37524"/>
    <cellStyle name="Input cel 2 5 4 2 3 3" xfId="26296"/>
    <cellStyle name="Input cel 2 5 4 2 3 4" xfId="35191"/>
    <cellStyle name="Input cel 2 5 4 2 3 5" xfId="45702"/>
    <cellStyle name="Input cel 2 5 4 2 4" xfId="8770"/>
    <cellStyle name="Input cel 2 5 4 2 4 2" xfId="27816"/>
    <cellStyle name="Input cel 2 5 4 2 4 3" xfId="3787"/>
    <cellStyle name="Input cel 2 5 4 2 4 4" xfId="47367"/>
    <cellStyle name="Input cel 2 5 4 2 5" xfId="14794"/>
    <cellStyle name="Input cel 2 5 4 2 5 2" xfId="33121"/>
    <cellStyle name="Input cel 2 5 4 2 5 3" xfId="39949"/>
    <cellStyle name="Input cel 2 5 4 2 5 4" xfId="48122"/>
    <cellStyle name="Input cel 2 5 4 2 6" xfId="15488"/>
    <cellStyle name="Input cel 2 5 4 2 6 2" xfId="33815"/>
    <cellStyle name="Input cel 2 5 4 2 6 3" xfId="40643"/>
    <cellStyle name="Input cel 2 5 4 2 6 4" xfId="48816"/>
    <cellStyle name="Input cel 2 5 4 2 7" xfId="16106"/>
    <cellStyle name="Input cel 2 5 4 2 7 2" xfId="34433"/>
    <cellStyle name="Input cel 2 5 4 2 7 3" xfId="41261"/>
    <cellStyle name="Input cel 2 5 4 2 7 4" xfId="49434"/>
    <cellStyle name="Input cel 2 5 4 2 8" xfId="4753"/>
    <cellStyle name="Input cel 2 5 4 2 9" xfId="24205"/>
    <cellStyle name="Input cel 2 5 4 3" xfId="2658"/>
    <cellStyle name="Input cel 2 5 4 3 10" xfId="35346"/>
    <cellStyle name="Input cel 2 5 4 3 11" xfId="42483"/>
    <cellStyle name="Input cel 2 5 4 3 12" xfId="27501"/>
    <cellStyle name="Input cel 2 5 4 3 13" xfId="43977"/>
    <cellStyle name="Input cel 2 5 4 3 2" xfId="6144"/>
    <cellStyle name="Input cel 2 5 4 3 2 2" xfId="12520"/>
    <cellStyle name="Input cel 2 5 4 3 2 2 2" xfId="30847"/>
    <cellStyle name="Input cel 2 5 4 3 2 2 3" xfId="29517"/>
    <cellStyle name="Input cel 2 5 4 3 2 3" xfId="25596"/>
    <cellStyle name="Input cel 2 5 4 3 2 4" xfId="37862"/>
    <cellStyle name="Input cel 2 5 4 3 2 5" xfId="45003"/>
    <cellStyle name="Input cel 2 5 4 3 3" xfId="7209"/>
    <cellStyle name="Input cel 2 5 4 3 3 2" xfId="13496"/>
    <cellStyle name="Input cel 2 5 4 3 3 2 2" xfId="31823"/>
    <cellStyle name="Input cel 2 5 4 3 3 2 3" xfId="28490"/>
    <cellStyle name="Input cel 2 5 4 3 3 3" xfId="26661"/>
    <cellStyle name="Input cel 2 5 4 3 3 4" xfId="29480"/>
    <cellStyle name="Input cel 2 5 4 3 3 5" xfId="46067"/>
    <cellStyle name="Input cel 2 5 4 3 4" xfId="9135"/>
    <cellStyle name="Input cel 2 5 4 3 4 2" xfId="28181"/>
    <cellStyle name="Input cel 2 5 4 3 4 3" xfId="35084"/>
    <cellStyle name="Input cel 2 5 4 3 4 4" xfId="47732"/>
    <cellStyle name="Input cel 2 5 4 3 5" xfId="15159"/>
    <cellStyle name="Input cel 2 5 4 3 5 2" xfId="33486"/>
    <cellStyle name="Input cel 2 5 4 3 5 3" xfId="40314"/>
    <cellStyle name="Input cel 2 5 4 3 5 4" xfId="48487"/>
    <cellStyle name="Input cel 2 5 4 3 6" xfId="15853"/>
    <cellStyle name="Input cel 2 5 4 3 6 2" xfId="34180"/>
    <cellStyle name="Input cel 2 5 4 3 6 3" xfId="41008"/>
    <cellStyle name="Input cel 2 5 4 3 6 4" xfId="49181"/>
    <cellStyle name="Input cel 2 5 4 3 7" xfId="16471"/>
    <cellStyle name="Input cel 2 5 4 3 7 2" xfId="34798"/>
    <cellStyle name="Input cel 2 5 4 3 7 3" xfId="41626"/>
    <cellStyle name="Input cel 2 5 4 3 7 4" xfId="49799"/>
    <cellStyle name="Input cel 2 5 4 3 8" xfId="5118"/>
    <cellStyle name="Input cel 2 5 4 3 9" xfId="24570"/>
    <cellStyle name="Input cel 2 5 4 4" xfId="5738"/>
    <cellStyle name="Input cel 2 5 4 4 2" xfId="12152"/>
    <cellStyle name="Input cel 2 5 4 4 2 2" xfId="30479"/>
    <cellStyle name="Input cel 2 5 4 4 2 3" xfId="36012"/>
    <cellStyle name="Input cel 2 5 4 4 3" xfId="25190"/>
    <cellStyle name="Input cel 2 5 4 4 4" xfId="36110"/>
    <cellStyle name="Input cel 2 5 4 4 5" xfId="44597"/>
    <cellStyle name="Input cel 2 5 4 5" xfId="6582"/>
    <cellStyle name="Input cel 2 5 4 5 2" xfId="12907"/>
    <cellStyle name="Input cel 2 5 4 5 2 2" xfId="31234"/>
    <cellStyle name="Input cel 2 5 4 5 2 3" xfId="35920"/>
    <cellStyle name="Input cel 2 5 4 5 3" xfId="26034"/>
    <cellStyle name="Input cel 2 5 4 5 4" xfId="37314"/>
    <cellStyle name="Input cel 2 5 4 5 5" xfId="45440"/>
    <cellStyle name="Input cel 2 5 4 6" xfId="6290"/>
    <cellStyle name="Input cel 2 5 4 6 2" xfId="12656"/>
    <cellStyle name="Input cel 2 5 4 6 2 2" xfId="30983"/>
    <cellStyle name="Input cel 2 5 4 6 2 3" xfId="29337"/>
    <cellStyle name="Input cel 2 5 4 6 3" xfId="25742"/>
    <cellStyle name="Input cel 2 5 4 6 4" xfId="37055"/>
    <cellStyle name="Input cel 2 5 4 6 5" xfId="45149"/>
    <cellStyle name="Input cel 2 5 4 7" xfId="7310"/>
    <cellStyle name="Input cel 2 5 4 7 2" xfId="26762"/>
    <cellStyle name="Input cel 2 5 4 7 3" xfId="29866"/>
    <cellStyle name="Input cel 2 5 4 7 4" xfId="46168"/>
    <cellStyle name="Input cel 2 5 4 8" xfId="14328"/>
    <cellStyle name="Input cel 2 5 4 8 2" xfId="32655"/>
    <cellStyle name="Input cel 2 5 4 8 3" xfId="39483"/>
    <cellStyle name="Input cel 2 5 4 8 4" xfId="47063"/>
    <cellStyle name="Input cel 2 5 4 9" xfId="14517"/>
    <cellStyle name="Input cel 2 5 4 9 2" xfId="32844"/>
    <cellStyle name="Input cel 2 5 4 9 3" xfId="39672"/>
    <cellStyle name="Input cel 2 5 4 9 4" xfId="47845"/>
    <cellStyle name="Input cel 2 5 5" xfId="2243"/>
    <cellStyle name="Input cel 2 5 5 10" xfId="37556"/>
    <cellStyle name="Input cel 2 5 5 11" xfId="42638"/>
    <cellStyle name="Input cel 2 5 5 12" xfId="42319"/>
    <cellStyle name="Input cel 2 5 5 13" xfId="43562"/>
    <cellStyle name="Input cel 2 5 5 2" xfId="5452"/>
    <cellStyle name="Input cel 2 5 5 2 2" xfId="11888"/>
    <cellStyle name="Input cel 2 5 5 2 2 2" xfId="30215"/>
    <cellStyle name="Input cel 2 5 5 2 2 3" xfId="37247"/>
    <cellStyle name="Input cel 2 5 5 2 3" xfId="24904"/>
    <cellStyle name="Input cel 2 5 5 2 4" xfId="35743"/>
    <cellStyle name="Input cel 2 5 5 2 5" xfId="44311"/>
    <cellStyle name="Input cel 2 5 5 3" xfId="6794"/>
    <cellStyle name="Input cel 2 5 5 3 2" xfId="13081"/>
    <cellStyle name="Input cel 2 5 5 3 2 2" xfId="31408"/>
    <cellStyle name="Input cel 2 5 5 3 2 3" xfId="37758"/>
    <cellStyle name="Input cel 2 5 5 3 3" xfId="26246"/>
    <cellStyle name="Input cel 2 5 5 3 4" xfId="35600"/>
    <cellStyle name="Input cel 2 5 5 3 5" xfId="45652"/>
    <cellStyle name="Input cel 2 5 5 4" xfId="8720"/>
    <cellStyle name="Input cel 2 5 5 4 2" xfId="27766"/>
    <cellStyle name="Input cel 2 5 5 4 3" xfId="37979"/>
    <cellStyle name="Input cel 2 5 5 4 4" xfId="47317"/>
    <cellStyle name="Input cel 2 5 5 5" xfId="14744"/>
    <cellStyle name="Input cel 2 5 5 5 2" xfId="33071"/>
    <cellStyle name="Input cel 2 5 5 5 3" xfId="39899"/>
    <cellStyle name="Input cel 2 5 5 5 4" xfId="48072"/>
    <cellStyle name="Input cel 2 5 5 6" xfId="15438"/>
    <cellStyle name="Input cel 2 5 5 6 2" xfId="33765"/>
    <cellStyle name="Input cel 2 5 5 6 3" xfId="40593"/>
    <cellStyle name="Input cel 2 5 5 6 4" xfId="48766"/>
    <cellStyle name="Input cel 2 5 5 7" xfId="16056"/>
    <cellStyle name="Input cel 2 5 5 7 2" xfId="34383"/>
    <cellStyle name="Input cel 2 5 5 7 3" xfId="41211"/>
    <cellStyle name="Input cel 2 5 5 7 4" xfId="49384"/>
    <cellStyle name="Input cel 2 5 5 8" xfId="4703"/>
    <cellStyle name="Input cel 2 5 5 9" xfId="24155"/>
    <cellStyle name="Input cel 2 5 6" xfId="2212"/>
    <cellStyle name="Input cel 2 5 6 10" xfId="37317"/>
    <cellStyle name="Input cel 2 5 6 11" xfId="42677"/>
    <cellStyle name="Input cel 2 5 6 12" xfId="41974"/>
    <cellStyle name="Input cel 2 5 6 13" xfId="43531"/>
    <cellStyle name="Input cel 2 5 6 2" xfId="5438"/>
    <cellStyle name="Input cel 2 5 6 2 2" xfId="11874"/>
    <cellStyle name="Input cel 2 5 6 2 2 2" xfId="30201"/>
    <cellStyle name="Input cel 2 5 6 2 2 3" xfId="27359"/>
    <cellStyle name="Input cel 2 5 6 2 3" xfId="24890"/>
    <cellStyle name="Input cel 2 5 6 2 4" xfId="35215"/>
    <cellStyle name="Input cel 2 5 6 2 5" xfId="44297"/>
    <cellStyle name="Input cel 2 5 6 3" xfId="6763"/>
    <cellStyle name="Input cel 2 5 6 3 2" xfId="13050"/>
    <cellStyle name="Input cel 2 5 6 3 2 2" xfId="31377"/>
    <cellStyle name="Input cel 2 5 6 3 2 3" xfId="37389"/>
    <cellStyle name="Input cel 2 5 6 3 3" xfId="26215"/>
    <cellStyle name="Input cel 2 5 6 3 4" xfId="39309"/>
    <cellStyle name="Input cel 2 5 6 3 5" xfId="45621"/>
    <cellStyle name="Input cel 2 5 6 4" xfId="8689"/>
    <cellStyle name="Input cel 2 5 6 4 2" xfId="27735"/>
    <cellStyle name="Input cel 2 5 6 4 3" xfId="27360"/>
    <cellStyle name="Input cel 2 5 6 4 4" xfId="47286"/>
    <cellStyle name="Input cel 2 5 6 5" xfId="14713"/>
    <cellStyle name="Input cel 2 5 6 5 2" xfId="33040"/>
    <cellStyle name="Input cel 2 5 6 5 3" xfId="39868"/>
    <cellStyle name="Input cel 2 5 6 5 4" xfId="48041"/>
    <cellStyle name="Input cel 2 5 6 6" xfId="15407"/>
    <cellStyle name="Input cel 2 5 6 6 2" xfId="33734"/>
    <cellStyle name="Input cel 2 5 6 6 3" xfId="40562"/>
    <cellStyle name="Input cel 2 5 6 6 4" xfId="48735"/>
    <cellStyle name="Input cel 2 5 6 7" xfId="16025"/>
    <cellStyle name="Input cel 2 5 6 7 2" xfId="34352"/>
    <cellStyle name="Input cel 2 5 6 7 3" xfId="41180"/>
    <cellStyle name="Input cel 2 5 6 7 4" xfId="49353"/>
    <cellStyle name="Input cel 2 5 6 8" xfId="4672"/>
    <cellStyle name="Input cel 2 5 6 9" xfId="24124"/>
    <cellStyle name="Input cel 2 5 7" xfId="3270"/>
    <cellStyle name="Input cel 2 5 7 2" xfId="10312"/>
    <cellStyle name="Input cel 2 5 7 2 2" xfId="29030"/>
    <cellStyle name="Input cel 2 5 7 2 3" xfId="39298"/>
    <cellStyle name="Input cel 2 5 7 3" xfId="3784"/>
    <cellStyle name="Input cel 2 5 7 4" xfId="3684"/>
    <cellStyle name="Input cel 2 5 7 5" xfId="43171"/>
    <cellStyle name="Input cel 2 5 8" xfId="5519"/>
    <cellStyle name="Input cel 2 5 8 2" xfId="11953"/>
    <cellStyle name="Input cel 2 5 8 2 2" xfId="30280"/>
    <cellStyle name="Input cel 2 5 8 2 3" xfId="3947"/>
    <cellStyle name="Input cel 2 5 8 3" xfId="24971"/>
    <cellStyle name="Input cel 2 5 8 4" xfId="26870"/>
    <cellStyle name="Input cel 2 5 8 5" xfId="44378"/>
    <cellStyle name="Input cel 2 5 9" xfId="6718"/>
    <cellStyle name="Input cel 2 5 9 2" xfId="13016"/>
    <cellStyle name="Input cel 2 5 9 2 2" xfId="31343"/>
    <cellStyle name="Input cel 2 5 9 2 3" xfId="35374"/>
    <cellStyle name="Input cel 2 5 9 3" xfId="26170"/>
    <cellStyle name="Input cel 2 5 9 4" xfId="27385"/>
    <cellStyle name="Input cel 2 5 9 5" xfId="45576"/>
    <cellStyle name="Input cel 2 6" xfId="603"/>
    <cellStyle name="Input cel 2 6 10" xfId="13742"/>
    <cellStyle name="Input cel 2 6 10 2" xfId="32069"/>
    <cellStyle name="Input cel 2 6 10 3" xfId="27701"/>
    <cellStyle name="Input cel 2 6 10 4" xfId="46382"/>
    <cellStyle name="Input cel 2 6 11" xfId="13870"/>
    <cellStyle name="Input cel 2 6 11 2" xfId="32197"/>
    <cellStyle name="Input cel 2 6 11 3" xfId="37833"/>
    <cellStyle name="Input cel 2 6 11 4" xfId="46590"/>
    <cellStyle name="Input cel 2 6 12" xfId="14013"/>
    <cellStyle name="Input cel 2 6 12 2" xfId="32340"/>
    <cellStyle name="Input cel 2 6 12 3" xfId="28444"/>
    <cellStyle name="Input cel 2 6 12 4" xfId="46744"/>
    <cellStyle name="Input cel 2 6 13" xfId="13878"/>
    <cellStyle name="Input cel 2 6 13 2" xfId="32205"/>
    <cellStyle name="Input cel 2 6 13 3" xfId="38043"/>
    <cellStyle name="Input cel 2 6 13 4" xfId="46599"/>
    <cellStyle name="Input cel 2 6 14" xfId="3063"/>
    <cellStyle name="Input cel 2 6 15" xfId="3673"/>
    <cellStyle name="Input cel 2 6 16" xfId="29239"/>
    <cellStyle name="Input cel 2 6 17" xfId="42179"/>
    <cellStyle name="Input cel 2 6 18" xfId="38944"/>
    <cellStyle name="Input cel 2 6 19" xfId="42823"/>
    <cellStyle name="Input cel 2 6 2" xfId="1232"/>
    <cellStyle name="Input cel 2 6 2 10" xfId="14266"/>
    <cellStyle name="Input cel 2 6 2 10 2" xfId="32593"/>
    <cellStyle name="Input cel 2 6 2 10 3" xfId="38680"/>
    <cellStyle name="Input cel 2 6 2 10 4" xfId="46997"/>
    <cellStyle name="Input cel 2 6 2 11" xfId="13840"/>
    <cellStyle name="Input cel 2 6 2 11 2" xfId="32167"/>
    <cellStyle name="Input cel 2 6 2 11 3" xfId="39105"/>
    <cellStyle name="Input cel 2 6 2 11 4" xfId="46560"/>
    <cellStyle name="Input cel 2 6 2 12" xfId="14465"/>
    <cellStyle name="Input cel 2 6 2 12 2" xfId="32792"/>
    <cellStyle name="Input cel 2 6 2 12 3" xfId="39620"/>
    <cellStyle name="Input cel 2 6 2 12 4" xfId="47256"/>
    <cellStyle name="Input cel 2 6 2 13" xfId="3159"/>
    <cellStyle name="Input cel 2 6 2 14" xfId="678"/>
    <cellStyle name="Input cel 2 6 2 15" xfId="38728"/>
    <cellStyle name="Input cel 2 6 2 16" xfId="36818"/>
    <cellStyle name="Input cel 2 6 2 17" xfId="29839"/>
    <cellStyle name="Input cel 2 6 2 18" xfId="42942"/>
    <cellStyle name="Input cel 2 6 2 2" xfId="2000"/>
    <cellStyle name="Input cel 2 6 2 2 10" xfId="4487"/>
    <cellStyle name="Input cel 2 6 2 2 11" xfId="23982"/>
    <cellStyle name="Input cel 2 6 2 2 12" xfId="39032"/>
    <cellStyle name="Input cel 2 6 2 2 13" xfId="39187"/>
    <cellStyle name="Input cel 2 6 2 2 14" xfId="41844"/>
    <cellStyle name="Input cel 2 6 2 2 15" xfId="43501"/>
    <cellStyle name="Input cel 2 6 2 2 2" xfId="2463"/>
    <cellStyle name="Input cel 2 6 2 2 2 10" xfId="37067"/>
    <cellStyle name="Input cel 2 6 2 2 2 11" xfId="42522"/>
    <cellStyle name="Input cel 2 6 2 2 2 12" xfId="42411"/>
    <cellStyle name="Input cel 2 6 2 2 2 13" xfId="43782"/>
    <cellStyle name="Input cel 2 6 2 2 2 2" xfId="6147"/>
    <cellStyle name="Input cel 2 6 2 2 2 2 2" xfId="12523"/>
    <cellStyle name="Input cel 2 6 2 2 2 2 2 2" xfId="30850"/>
    <cellStyle name="Input cel 2 6 2 2 2 2 2 3" xfId="38631"/>
    <cellStyle name="Input cel 2 6 2 2 2 2 3" xfId="25599"/>
    <cellStyle name="Input cel 2 6 2 2 2 2 4" xfId="35839"/>
    <cellStyle name="Input cel 2 6 2 2 2 2 5" xfId="45006"/>
    <cellStyle name="Input cel 2 6 2 2 2 3" xfId="7014"/>
    <cellStyle name="Input cel 2 6 2 2 2 3 2" xfId="13301"/>
    <cellStyle name="Input cel 2 6 2 2 2 3 2 2" xfId="31628"/>
    <cellStyle name="Input cel 2 6 2 2 2 3 2 3" xfId="27483"/>
    <cellStyle name="Input cel 2 6 2 2 2 3 3" xfId="26466"/>
    <cellStyle name="Input cel 2 6 2 2 2 3 4" xfId="36251"/>
    <cellStyle name="Input cel 2 6 2 2 2 3 5" xfId="45872"/>
    <cellStyle name="Input cel 2 6 2 2 2 4" xfId="8940"/>
    <cellStyle name="Input cel 2 6 2 2 2 4 2" xfId="27986"/>
    <cellStyle name="Input cel 2 6 2 2 2 4 3" xfId="36906"/>
    <cellStyle name="Input cel 2 6 2 2 2 4 4" xfId="47537"/>
    <cellStyle name="Input cel 2 6 2 2 2 5" xfId="14964"/>
    <cellStyle name="Input cel 2 6 2 2 2 5 2" xfId="33291"/>
    <cellStyle name="Input cel 2 6 2 2 2 5 3" xfId="40119"/>
    <cellStyle name="Input cel 2 6 2 2 2 5 4" xfId="48292"/>
    <cellStyle name="Input cel 2 6 2 2 2 6" xfId="15658"/>
    <cellStyle name="Input cel 2 6 2 2 2 6 2" xfId="33985"/>
    <cellStyle name="Input cel 2 6 2 2 2 6 3" xfId="40813"/>
    <cellStyle name="Input cel 2 6 2 2 2 6 4" xfId="48986"/>
    <cellStyle name="Input cel 2 6 2 2 2 7" xfId="16276"/>
    <cellStyle name="Input cel 2 6 2 2 2 7 2" xfId="34603"/>
    <cellStyle name="Input cel 2 6 2 2 2 7 3" xfId="41431"/>
    <cellStyle name="Input cel 2 6 2 2 2 7 4" xfId="49604"/>
    <cellStyle name="Input cel 2 6 2 2 2 8" xfId="4923"/>
    <cellStyle name="Input cel 2 6 2 2 2 9" xfId="24375"/>
    <cellStyle name="Input cel 2 6 2 2 3" xfId="2719"/>
    <cellStyle name="Input cel 2 6 2 2 3 10" xfId="36982"/>
    <cellStyle name="Input cel 2 6 2 2 3 11" xfId="42098"/>
    <cellStyle name="Input cel 2 6 2 2 3 12" xfId="41906"/>
    <cellStyle name="Input cel 2 6 2 2 3 13" xfId="44038"/>
    <cellStyle name="Input cel 2 6 2 2 3 2" xfId="6534"/>
    <cellStyle name="Input cel 2 6 2 2 3 2 2" xfId="12870"/>
    <cellStyle name="Input cel 2 6 2 2 3 2 2 2" xfId="31197"/>
    <cellStyle name="Input cel 2 6 2 2 3 2 2 3" xfId="39119"/>
    <cellStyle name="Input cel 2 6 2 2 3 2 3" xfId="25986"/>
    <cellStyle name="Input cel 2 6 2 2 3 2 4" xfId="39101"/>
    <cellStyle name="Input cel 2 6 2 2 3 2 5" xfId="45392"/>
    <cellStyle name="Input cel 2 6 2 2 3 3" xfId="7270"/>
    <cellStyle name="Input cel 2 6 2 2 3 3 2" xfId="13557"/>
    <cellStyle name="Input cel 2 6 2 2 3 3 2 2" xfId="31884"/>
    <cellStyle name="Input cel 2 6 2 2 3 3 2 3" xfId="37071"/>
    <cellStyle name="Input cel 2 6 2 2 3 3 3" xfId="26722"/>
    <cellStyle name="Input cel 2 6 2 2 3 3 4" xfId="38024"/>
    <cellStyle name="Input cel 2 6 2 2 3 3 5" xfId="46128"/>
    <cellStyle name="Input cel 2 6 2 2 3 4" xfId="9196"/>
    <cellStyle name="Input cel 2 6 2 2 3 4 2" xfId="28242"/>
    <cellStyle name="Input cel 2 6 2 2 3 4 3" xfId="38414"/>
    <cellStyle name="Input cel 2 6 2 2 3 4 4" xfId="47793"/>
    <cellStyle name="Input cel 2 6 2 2 3 5" xfId="15220"/>
    <cellStyle name="Input cel 2 6 2 2 3 5 2" xfId="33547"/>
    <cellStyle name="Input cel 2 6 2 2 3 5 3" xfId="40375"/>
    <cellStyle name="Input cel 2 6 2 2 3 5 4" xfId="48548"/>
    <cellStyle name="Input cel 2 6 2 2 3 6" xfId="15914"/>
    <cellStyle name="Input cel 2 6 2 2 3 6 2" xfId="34241"/>
    <cellStyle name="Input cel 2 6 2 2 3 6 3" xfId="41069"/>
    <cellStyle name="Input cel 2 6 2 2 3 6 4" xfId="49242"/>
    <cellStyle name="Input cel 2 6 2 2 3 7" xfId="16532"/>
    <cellStyle name="Input cel 2 6 2 2 3 7 2" xfId="34859"/>
    <cellStyle name="Input cel 2 6 2 2 3 7 3" xfId="41687"/>
    <cellStyle name="Input cel 2 6 2 2 3 7 4" xfId="49860"/>
    <cellStyle name="Input cel 2 6 2 2 3 8" xfId="5179"/>
    <cellStyle name="Input cel 2 6 2 2 3 9" xfId="24631"/>
    <cellStyle name="Input cel 2 6 2 2 4" xfId="6033"/>
    <cellStyle name="Input cel 2 6 2 2 4 2" xfId="12419"/>
    <cellStyle name="Input cel 2 6 2 2 4 2 2" xfId="30746"/>
    <cellStyle name="Input cel 2 6 2 2 4 2 3" xfId="28841"/>
    <cellStyle name="Input cel 2 6 2 2 4 3" xfId="25485"/>
    <cellStyle name="Input cel 2 6 2 2 4 4" xfId="29319"/>
    <cellStyle name="Input cel 2 6 2 2 4 5" xfId="44892"/>
    <cellStyle name="Input cel 2 6 2 2 5" xfId="6667"/>
    <cellStyle name="Input cel 2 6 2 2 5 2" xfId="12981"/>
    <cellStyle name="Input cel 2 6 2 2 5 2 2" xfId="31308"/>
    <cellStyle name="Input cel 2 6 2 2 5 2 3" xfId="37798"/>
    <cellStyle name="Input cel 2 6 2 2 5 3" xfId="26119"/>
    <cellStyle name="Input cel 2 6 2 2 5 4" xfId="36792"/>
    <cellStyle name="Input cel 2 6 2 2 5 5" xfId="45525"/>
    <cellStyle name="Input cel 2 6 2 2 6" xfId="8477"/>
    <cellStyle name="Input cel 2 6 2 2 6 2" xfId="27591"/>
    <cellStyle name="Input cel 2 6 2 2 6 3" xfId="37588"/>
    <cellStyle name="Input cel 2 6 2 2 6 4" xfId="47161"/>
    <cellStyle name="Input cel 2 6 2 2 7" xfId="14608"/>
    <cellStyle name="Input cel 2 6 2 2 7 2" xfId="32935"/>
    <cellStyle name="Input cel 2 6 2 2 7 3" xfId="39763"/>
    <cellStyle name="Input cel 2 6 2 2 7 4" xfId="47936"/>
    <cellStyle name="Input cel 2 6 2 2 8" xfId="15336"/>
    <cellStyle name="Input cel 2 6 2 2 8 2" xfId="33663"/>
    <cellStyle name="Input cel 2 6 2 2 8 3" xfId="40491"/>
    <cellStyle name="Input cel 2 6 2 2 8 4" xfId="48664"/>
    <cellStyle name="Input cel 2 6 2 2 9" xfId="15995"/>
    <cellStyle name="Input cel 2 6 2 2 9 2" xfId="34322"/>
    <cellStyle name="Input cel 2 6 2 2 9 3" xfId="41150"/>
    <cellStyle name="Input cel 2 6 2 2 9 4" xfId="49323"/>
    <cellStyle name="Input cel 2 6 2 3" xfId="2646"/>
    <cellStyle name="Input cel 2 6 2 3 10" xfId="28520"/>
    <cellStyle name="Input cel 2 6 2 3 11" xfId="41801"/>
    <cellStyle name="Input cel 2 6 2 3 12" xfId="42663"/>
    <cellStyle name="Input cel 2 6 2 3 13" xfId="43965"/>
    <cellStyle name="Input cel 2 6 2 3 2" xfId="6199"/>
    <cellStyle name="Input cel 2 6 2 3 2 2" xfId="12573"/>
    <cellStyle name="Input cel 2 6 2 3 2 2 2" xfId="30900"/>
    <cellStyle name="Input cel 2 6 2 3 2 2 3" xfId="36070"/>
    <cellStyle name="Input cel 2 6 2 3 2 3" xfId="25651"/>
    <cellStyle name="Input cel 2 6 2 3 2 4" xfId="38736"/>
    <cellStyle name="Input cel 2 6 2 3 2 5" xfId="45058"/>
    <cellStyle name="Input cel 2 6 2 3 3" xfId="7197"/>
    <cellStyle name="Input cel 2 6 2 3 3 2" xfId="13484"/>
    <cellStyle name="Input cel 2 6 2 3 3 2 2" xfId="31811"/>
    <cellStyle name="Input cel 2 6 2 3 3 2 3" xfId="29229"/>
    <cellStyle name="Input cel 2 6 2 3 3 3" xfId="26649"/>
    <cellStyle name="Input cel 2 6 2 3 3 4" xfId="36957"/>
    <cellStyle name="Input cel 2 6 2 3 3 5" xfId="46055"/>
    <cellStyle name="Input cel 2 6 2 3 4" xfId="9123"/>
    <cellStyle name="Input cel 2 6 2 3 4 2" xfId="28169"/>
    <cellStyle name="Input cel 2 6 2 3 4 3" xfId="38596"/>
    <cellStyle name="Input cel 2 6 2 3 4 4" xfId="47720"/>
    <cellStyle name="Input cel 2 6 2 3 5" xfId="15147"/>
    <cellStyle name="Input cel 2 6 2 3 5 2" xfId="33474"/>
    <cellStyle name="Input cel 2 6 2 3 5 3" xfId="40302"/>
    <cellStyle name="Input cel 2 6 2 3 5 4" xfId="48475"/>
    <cellStyle name="Input cel 2 6 2 3 6" xfId="15841"/>
    <cellStyle name="Input cel 2 6 2 3 6 2" xfId="34168"/>
    <cellStyle name="Input cel 2 6 2 3 6 3" xfId="40996"/>
    <cellStyle name="Input cel 2 6 2 3 6 4" xfId="49169"/>
    <cellStyle name="Input cel 2 6 2 3 7" xfId="16459"/>
    <cellStyle name="Input cel 2 6 2 3 7 2" xfId="34786"/>
    <cellStyle name="Input cel 2 6 2 3 7 3" xfId="41614"/>
    <cellStyle name="Input cel 2 6 2 3 7 4" xfId="49787"/>
    <cellStyle name="Input cel 2 6 2 3 8" xfId="5106"/>
    <cellStyle name="Input cel 2 6 2 3 9" xfId="24558"/>
    <cellStyle name="Input cel 2 6 2 4" xfId="2656"/>
    <cellStyle name="Input cel 2 6 2 4 10" xfId="28743"/>
    <cellStyle name="Input cel 2 6 2 4 11" xfId="41771"/>
    <cellStyle name="Input cel 2 6 2 4 12" xfId="42751"/>
    <cellStyle name="Input cel 2 6 2 4 13" xfId="43975"/>
    <cellStyle name="Input cel 2 6 2 4 2" xfId="5988"/>
    <cellStyle name="Input cel 2 6 2 4 2 2" xfId="12379"/>
    <cellStyle name="Input cel 2 6 2 4 2 2 2" xfId="30706"/>
    <cellStyle name="Input cel 2 6 2 4 2 2 3" xfId="35375"/>
    <cellStyle name="Input cel 2 6 2 4 2 3" xfId="25440"/>
    <cellStyle name="Input cel 2 6 2 4 2 4" xfId="29697"/>
    <cellStyle name="Input cel 2 6 2 4 2 5" xfId="44847"/>
    <cellStyle name="Input cel 2 6 2 4 3" xfId="7207"/>
    <cellStyle name="Input cel 2 6 2 4 3 2" xfId="13494"/>
    <cellStyle name="Input cel 2 6 2 4 3 2 2" xfId="31821"/>
    <cellStyle name="Input cel 2 6 2 4 3 2 3" xfId="36366"/>
    <cellStyle name="Input cel 2 6 2 4 3 3" xfId="26659"/>
    <cellStyle name="Input cel 2 6 2 4 3 4" xfId="36833"/>
    <cellStyle name="Input cel 2 6 2 4 3 5" xfId="46065"/>
    <cellStyle name="Input cel 2 6 2 4 4" xfId="9133"/>
    <cellStyle name="Input cel 2 6 2 4 4 2" xfId="28179"/>
    <cellStyle name="Input cel 2 6 2 4 4 3" xfId="28472"/>
    <cellStyle name="Input cel 2 6 2 4 4 4" xfId="47730"/>
    <cellStyle name="Input cel 2 6 2 4 5" xfId="15157"/>
    <cellStyle name="Input cel 2 6 2 4 5 2" xfId="33484"/>
    <cellStyle name="Input cel 2 6 2 4 5 3" xfId="40312"/>
    <cellStyle name="Input cel 2 6 2 4 5 4" xfId="48485"/>
    <cellStyle name="Input cel 2 6 2 4 6" xfId="15851"/>
    <cellStyle name="Input cel 2 6 2 4 6 2" xfId="34178"/>
    <cellStyle name="Input cel 2 6 2 4 6 3" xfId="41006"/>
    <cellStyle name="Input cel 2 6 2 4 6 4" xfId="49179"/>
    <cellStyle name="Input cel 2 6 2 4 7" xfId="16469"/>
    <cellStyle name="Input cel 2 6 2 4 7 2" xfId="34796"/>
    <cellStyle name="Input cel 2 6 2 4 7 3" xfId="41624"/>
    <cellStyle name="Input cel 2 6 2 4 7 4" xfId="49797"/>
    <cellStyle name="Input cel 2 6 2 4 8" xfId="5116"/>
    <cellStyle name="Input cel 2 6 2 4 9" xfId="24568"/>
    <cellStyle name="Input cel 2 6 2 5" xfId="6510"/>
    <cellStyle name="Input cel 2 6 2 5 2" xfId="12846"/>
    <cellStyle name="Input cel 2 6 2 5 2 2" xfId="31173"/>
    <cellStyle name="Input cel 2 6 2 5 2 3" xfId="37986"/>
    <cellStyle name="Input cel 2 6 2 5 3" xfId="25962"/>
    <cellStyle name="Input cel 2 6 2 5 4" xfId="37970"/>
    <cellStyle name="Input cel 2 6 2 5 5" xfId="45368"/>
    <cellStyle name="Input cel 2 6 2 6" xfId="6444"/>
    <cellStyle name="Input cel 2 6 2 6 2" xfId="12791"/>
    <cellStyle name="Input cel 2 6 2 6 2 2" xfId="31118"/>
    <cellStyle name="Input cel 2 6 2 6 2 3" xfId="29398"/>
    <cellStyle name="Input cel 2 6 2 6 3" xfId="25896"/>
    <cellStyle name="Input cel 2 6 2 6 4" xfId="28333"/>
    <cellStyle name="Input cel 2 6 2 6 5" xfId="45303"/>
    <cellStyle name="Input cel 2 6 2 7" xfId="6723"/>
    <cellStyle name="Input cel 2 6 2 7 2" xfId="13019"/>
    <cellStyle name="Input cel 2 6 2 7 2 2" xfId="31346"/>
    <cellStyle name="Input cel 2 6 2 7 2 3" xfId="29689"/>
    <cellStyle name="Input cel 2 6 2 7 3" xfId="26175"/>
    <cellStyle name="Input cel 2 6 2 7 4" xfId="39039"/>
    <cellStyle name="Input cel 2 6 2 7 5" xfId="45581"/>
    <cellStyle name="Input cel 2 6 2 8" xfId="7352"/>
    <cellStyle name="Input cel 2 6 2 8 2" xfId="26804"/>
    <cellStyle name="Input cel 2 6 2 8 3" xfId="37013"/>
    <cellStyle name="Input cel 2 6 2 8 4" xfId="46210"/>
    <cellStyle name="Input cel 2 6 2 9" xfId="13923"/>
    <cellStyle name="Input cel 2 6 2 9 2" xfId="32250"/>
    <cellStyle name="Input cel 2 6 2 9 3" xfId="35952"/>
    <cellStyle name="Input cel 2 6 2 9 4" xfId="46654"/>
    <cellStyle name="Input cel 2 6 3" xfId="1389"/>
    <cellStyle name="Input cel 2 6 3 10" xfId="14666"/>
    <cellStyle name="Input cel 2 6 3 10 2" xfId="32993"/>
    <cellStyle name="Input cel 2 6 3 10 3" xfId="39821"/>
    <cellStyle name="Input cel 2 6 3 10 4" xfId="47994"/>
    <cellStyle name="Input cel 2 6 3 11" xfId="15375"/>
    <cellStyle name="Input cel 2 6 3 11 2" xfId="33702"/>
    <cellStyle name="Input cel 2 6 3 11 3" xfId="40530"/>
    <cellStyle name="Input cel 2 6 3 11 4" xfId="48703"/>
    <cellStyle name="Input cel 2 6 3 12" xfId="3985"/>
    <cellStyle name="Input cel 2 6 3 13" xfId="23536"/>
    <cellStyle name="Input cel 2 6 3 14" xfId="36873"/>
    <cellStyle name="Input cel 2 6 3 15" xfId="41741"/>
    <cellStyle name="Input cel 2 6 3 16" xfId="41950"/>
    <cellStyle name="Input cel 2 6 3 17" xfId="43007"/>
    <cellStyle name="Input cel 2 6 3 2" xfId="948"/>
    <cellStyle name="Input cel 2 6 3 2 10" xfId="39372"/>
    <cellStyle name="Input cel 2 6 3 2 11" xfId="37788"/>
    <cellStyle name="Input cel 2 6 3 2 12" xfId="34918"/>
    <cellStyle name="Input cel 2 6 3 2 13" xfId="43331"/>
    <cellStyle name="Input cel 2 6 3 2 2" xfId="5443"/>
    <cellStyle name="Input cel 2 6 3 2 2 2" xfId="11879"/>
    <cellStyle name="Input cel 2 6 3 2 2 2 2" xfId="30206"/>
    <cellStyle name="Input cel 2 6 3 2 2 2 3" xfId="39013"/>
    <cellStyle name="Input cel 2 6 3 2 2 3" xfId="24895"/>
    <cellStyle name="Input cel 2 6 3 2 2 4" xfId="36479"/>
    <cellStyle name="Input cel 2 6 3 2 2 5" xfId="44302"/>
    <cellStyle name="Input cel 2 6 3 2 3" xfId="6492"/>
    <cellStyle name="Input cel 2 6 3 2 3 2" xfId="12832"/>
    <cellStyle name="Input cel 2 6 3 2 3 2 2" xfId="31159"/>
    <cellStyle name="Input cel 2 6 3 2 3 2 3" xfId="27691"/>
    <cellStyle name="Input cel 2 6 3 2 3 3" xfId="25944"/>
    <cellStyle name="Input cel 2 6 3 2 3 4" xfId="36465"/>
    <cellStyle name="Input cel 2 6 3 2 3 5" xfId="45351"/>
    <cellStyle name="Input cel 2 6 3 2 4" xfId="7576"/>
    <cellStyle name="Input cel 2 6 3 2 4 2" xfId="26959"/>
    <cellStyle name="Input cel 2 6 3 2 4 3" xfId="38036"/>
    <cellStyle name="Input cel 2 6 3 2 4 4" xfId="46457"/>
    <cellStyle name="Input cel 2 6 3 2 5" xfId="14268"/>
    <cellStyle name="Input cel 2 6 3 2 5 2" xfId="32595"/>
    <cellStyle name="Input cel 2 6 3 2 5 3" xfId="36521"/>
    <cellStyle name="Input cel 2 6 3 2 5 4" xfId="46999"/>
    <cellStyle name="Input cel 2 6 3 2 6" xfId="14105"/>
    <cellStyle name="Input cel 2 6 3 2 6 2" xfId="32432"/>
    <cellStyle name="Input cel 2 6 3 2 6 3" xfId="35605"/>
    <cellStyle name="Input cel 2 6 3 2 6 4" xfId="46836"/>
    <cellStyle name="Input cel 2 6 3 2 7" xfId="13877"/>
    <cellStyle name="Input cel 2 6 3 2 7 2" xfId="32204"/>
    <cellStyle name="Input cel 2 6 3 2 7 3" xfId="35905"/>
    <cellStyle name="Input cel 2 6 3 2 7 4" xfId="46598"/>
    <cellStyle name="Input cel 2 6 3 2 8" xfId="3613"/>
    <cellStyle name="Input cel 2 6 3 2 9" xfId="3889"/>
    <cellStyle name="Input cel 2 6 3 3" xfId="1159"/>
    <cellStyle name="Input cel 2 6 3 3 10" xfId="39174"/>
    <cellStyle name="Input cel 2 6 3 3 11" xfId="42713"/>
    <cellStyle name="Input cel 2 6 3 3 12" xfId="42562"/>
    <cellStyle name="Input cel 2 6 3 3 13" xfId="43393"/>
    <cellStyle name="Input cel 2 6 3 3 2" xfId="6410"/>
    <cellStyle name="Input cel 2 6 3 3 2 2" xfId="12763"/>
    <cellStyle name="Input cel 2 6 3 3 2 2 2" xfId="31090"/>
    <cellStyle name="Input cel 2 6 3 3 2 2 3" xfId="38278"/>
    <cellStyle name="Input cel 2 6 3 3 2 3" xfId="25862"/>
    <cellStyle name="Input cel 2 6 3 3 2 4" xfId="29858"/>
    <cellStyle name="Input cel 2 6 3 3 2 5" xfId="45269"/>
    <cellStyle name="Input cel 2 6 3 3 3" xfId="3447"/>
    <cellStyle name="Input cel 2 6 3 3 3 2" xfId="10482"/>
    <cellStyle name="Input cel 2 6 3 3 3 2 2" xfId="29176"/>
    <cellStyle name="Input cel 2 6 3 3 3 2 3" xfId="27289"/>
    <cellStyle name="Input cel 2 6 3 3 3 3" xfId="2768"/>
    <cellStyle name="Input cel 2 6 3 3 3 4" xfId="26833"/>
    <cellStyle name="Input cel 2 6 3 3 3 5" xfId="43293"/>
    <cellStyle name="Input cel 2 6 3 3 4" xfId="7787"/>
    <cellStyle name="Input cel 2 6 3 3 4 2" xfId="27120"/>
    <cellStyle name="Input cel 2 6 3 3 4 3" xfId="38234"/>
    <cellStyle name="Input cel 2 6 3 3 4 4" xfId="46608"/>
    <cellStyle name="Input cel 2 6 3 3 5" xfId="13768"/>
    <cellStyle name="Input cel 2 6 3 3 5 2" xfId="32095"/>
    <cellStyle name="Input cel 2 6 3 3 5 3" xfId="37523"/>
    <cellStyle name="Input cel 2 6 3 3 5 4" xfId="46408"/>
    <cellStyle name="Input cel 2 6 3 3 6" xfId="14480"/>
    <cellStyle name="Input cel 2 6 3 3 6 2" xfId="32807"/>
    <cellStyle name="Input cel 2 6 3 3 6 3" xfId="39635"/>
    <cellStyle name="Input cel 2 6 3 3 6 4" xfId="47271"/>
    <cellStyle name="Input cel 2 6 3 3 7" xfId="14698"/>
    <cellStyle name="Input cel 2 6 3 3 7 2" xfId="33025"/>
    <cellStyle name="Input cel 2 6 3 3 7 3" xfId="39853"/>
    <cellStyle name="Input cel 2 6 3 3 7 4" xfId="48026"/>
    <cellStyle name="Input cel 2 6 3 3 8" xfId="3790"/>
    <cellStyle name="Input cel 2 6 3 3 9" xfId="4588"/>
    <cellStyle name="Input cel 2 6 3 4" xfId="5782"/>
    <cellStyle name="Input cel 2 6 3 4 2" xfId="12191"/>
    <cellStyle name="Input cel 2 6 3 4 2 2" xfId="30518"/>
    <cellStyle name="Input cel 2 6 3 4 2 3" xfId="29944"/>
    <cellStyle name="Input cel 2 6 3 4 3" xfId="25234"/>
    <cellStyle name="Input cel 2 6 3 4 4" xfId="35503"/>
    <cellStyle name="Input cel 2 6 3 4 5" xfId="44641"/>
    <cellStyle name="Input cel 2 6 3 5" xfId="6313"/>
    <cellStyle name="Input cel 2 6 3 5 2" xfId="12678"/>
    <cellStyle name="Input cel 2 6 3 5 2 2" xfId="31005"/>
    <cellStyle name="Input cel 2 6 3 5 2 3" xfId="4542"/>
    <cellStyle name="Input cel 2 6 3 5 3" xfId="25765"/>
    <cellStyle name="Input cel 2 6 3 5 4" xfId="27181"/>
    <cellStyle name="Input cel 2 6 3 5 5" xfId="45172"/>
    <cellStyle name="Input cel 2 6 3 6" xfId="5371"/>
    <cellStyle name="Input cel 2 6 3 6 2" xfId="11813"/>
    <cellStyle name="Input cel 2 6 3 6 2 2" xfId="30140"/>
    <cellStyle name="Input cel 2 6 3 6 2 3" xfId="29667"/>
    <cellStyle name="Input cel 2 6 3 6 3" xfId="24823"/>
    <cellStyle name="Input cel 2 6 3 6 4" xfId="29672"/>
    <cellStyle name="Input cel 2 6 3 6 5" xfId="44230"/>
    <cellStyle name="Input cel 2 6 3 7" xfId="6623"/>
    <cellStyle name="Input cel 2 6 3 7 2" xfId="26075"/>
    <cellStyle name="Input cel 2 6 3 7 3" xfId="4142"/>
    <cellStyle name="Input cel 2 6 3 7 4" xfId="45481"/>
    <cellStyle name="Input cel 2 6 3 8" xfId="14038"/>
    <cellStyle name="Input cel 2 6 3 8 2" xfId="32365"/>
    <cellStyle name="Input cel 2 6 3 8 3" xfId="29556"/>
    <cellStyle name="Input cel 2 6 3 8 4" xfId="46769"/>
    <cellStyle name="Input cel 2 6 3 9" xfId="14440"/>
    <cellStyle name="Input cel 2 6 3 9 2" xfId="32767"/>
    <cellStyle name="Input cel 2 6 3 9 3" xfId="39595"/>
    <cellStyle name="Input cel 2 6 3 9 4" xfId="47231"/>
    <cellStyle name="Input cel 2 6 4" xfId="2286"/>
    <cellStyle name="Input cel 2 6 4 10" xfId="38468"/>
    <cellStyle name="Input cel 2 6 4 11" xfId="42337"/>
    <cellStyle name="Input cel 2 6 4 12" xfId="27632"/>
    <cellStyle name="Input cel 2 6 4 13" xfId="43605"/>
    <cellStyle name="Input cel 2 6 4 2" xfId="5845"/>
    <cellStyle name="Input cel 2 6 4 2 2" xfId="12251"/>
    <cellStyle name="Input cel 2 6 4 2 2 2" xfId="30578"/>
    <cellStyle name="Input cel 2 6 4 2 2 3" xfId="29921"/>
    <cellStyle name="Input cel 2 6 4 2 3" xfId="25297"/>
    <cellStyle name="Input cel 2 6 4 2 4" xfId="23813"/>
    <cellStyle name="Input cel 2 6 4 2 5" xfId="44704"/>
    <cellStyle name="Input cel 2 6 4 3" xfId="6837"/>
    <cellStyle name="Input cel 2 6 4 3 2" xfId="13124"/>
    <cellStyle name="Input cel 2 6 4 3 2 2" xfId="31451"/>
    <cellStyle name="Input cel 2 6 4 3 2 3" xfId="29388"/>
    <cellStyle name="Input cel 2 6 4 3 3" xfId="26289"/>
    <cellStyle name="Input cel 2 6 4 3 4" xfId="29624"/>
    <cellStyle name="Input cel 2 6 4 3 5" xfId="45695"/>
    <cellStyle name="Input cel 2 6 4 4" xfId="8763"/>
    <cellStyle name="Input cel 2 6 4 4 2" xfId="27809"/>
    <cellStyle name="Input cel 2 6 4 4 3" xfId="37228"/>
    <cellStyle name="Input cel 2 6 4 4 4" xfId="47360"/>
    <cellStyle name="Input cel 2 6 4 5" xfId="14787"/>
    <cellStyle name="Input cel 2 6 4 5 2" xfId="33114"/>
    <cellStyle name="Input cel 2 6 4 5 3" xfId="39942"/>
    <cellStyle name="Input cel 2 6 4 5 4" xfId="48115"/>
    <cellStyle name="Input cel 2 6 4 6" xfId="15481"/>
    <cellStyle name="Input cel 2 6 4 6 2" xfId="33808"/>
    <cellStyle name="Input cel 2 6 4 6 3" xfId="40636"/>
    <cellStyle name="Input cel 2 6 4 6 4" xfId="48809"/>
    <cellStyle name="Input cel 2 6 4 7" xfId="16099"/>
    <cellStyle name="Input cel 2 6 4 7 2" xfId="34426"/>
    <cellStyle name="Input cel 2 6 4 7 3" xfId="41254"/>
    <cellStyle name="Input cel 2 6 4 7 4" xfId="49427"/>
    <cellStyle name="Input cel 2 6 4 8" xfId="4746"/>
    <cellStyle name="Input cel 2 6 4 9" xfId="24198"/>
    <cellStyle name="Input cel 2 6 5" xfId="990"/>
    <cellStyle name="Input cel 2 6 5 10" xfId="29590"/>
    <cellStyle name="Input cel 2 6 5 11" xfId="26835"/>
    <cellStyle name="Input cel 2 6 5 12" xfId="28740"/>
    <cellStyle name="Input cel 2 6 5 13" xfId="43371"/>
    <cellStyle name="Input cel 2 6 5 2" xfId="5260"/>
    <cellStyle name="Input cel 2 6 5 2 2" xfId="11710"/>
    <cellStyle name="Input cel 2 6 5 2 2 2" xfId="30037"/>
    <cellStyle name="Input cel 2 6 5 2 2 3" xfId="35775"/>
    <cellStyle name="Input cel 2 6 5 2 3" xfId="24712"/>
    <cellStyle name="Input cel 2 6 5 2 4" xfId="35971"/>
    <cellStyle name="Input cel 2 6 5 2 5" xfId="44119"/>
    <cellStyle name="Input cel 2 6 5 3" xfId="6363"/>
    <cellStyle name="Input cel 2 6 5 3 2" xfId="12721"/>
    <cellStyle name="Input cel 2 6 5 3 2 2" xfId="31048"/>
    <cellStyle name="Input cel 2 6 5 3 2 3" xfId="36563"/>
    <cellStyle name="Input cel 2 6 5 3 3" xfId="25815"/>
    <cellStyle name="Input cel 2 6 5 3 4" xfId="36134"/>
    <cellStyle name="Input cel 2 6 5 3 5" xfId="45222"/>
    <cellStyle name="Input cel 2 6 5 4" xfId="7618"/>
    <cellStyle name="Input cel 2 6 5 4 2" xfId="27001"/>
    <cellStyle name="Input cel 2 6 5 4 3" xfId="27622"/>
    <cellStyle name="Input cel 2 6 5 4 4" xfId="46498"/>
    <cellStyle name="Input cel 2 6 5 5" xfId="9980"/>
    <cellStyle name="Input cel 2 6 5 5 2" xfId="28770"/>
    <cellStyle name="Input cel 2 6 5 5 3" xfId="27681"/>
    <cellStyle name="Input cel 2 6 5 5 4" xfId="43029"/>
    <cellStyle name="Input cel 2 6 5 6" xfId="14261"/>
    <cellStyle name="Input cel 2 6 5 6 2" xfId="32588"/>
    <cellStyle name="Input cel 2 6 5 6 3" xfId="3832"/>
    <cellStyle name="Input cel 2 6 5 6 4" xfId="46992"/>
    <cellStyle name="Input cel 2 6 5 7" xfId="13998"/>
    <cellStyle name="Input cel 2 6 5 7 2" xfId="32325"/>
    <cellStyle name="Input cel 2 6 5 7 3" xfId="26847"/>
    <cellStyle name="Input cel 2 6 5 7 4" xfId="46729"/>
    <cellStyle name="Input cel 2 6 5 8" xfId="3655"/>
    <cellStyle name="Input cel 2 6 5 9" xfId="4420"/>
    <cellStyle name="Input cel 2 6 6" xfId="3290"/>
    <cellStyle name="Input cel 2 6 6 2" xfId="10331"/>
    <cellStyle name="Input cel 2 6 6 2 2" xfId="29049"/>
    <cellStyle name="Input cel 2 6 6 2 3" xfId="28591"/>
    <cellStyle name="Input cel 2 6 6 3" xfId="4338"/>
    <cellStyle name="Input cel 2 6 6 4" xfId="2863"/>
    <cellStyle name="Input cel 2 6 6 5" xfId="43191"/>
    <cellStyle name="Input cel 2 6 7" xfId="6182"/>
    <cellStyle name="Input cel 2 6 7 2" xfId="12556"/>
    <cellStyle name="Input cel 2 6 7 2 2" xfId="30883"/>
    <cellStyle name="Input cel 2 6 7 2 3" xfId="39284"/>
    <cellStyle name="Input cel 2 6 7 3" xfId="25634"/>
    <cellStyle name="Input cel 2 6 7 4" xfId="38996"/>
    <cellStyle name="Input cel 2 6 7 5" xfId="45041"/>
    <cellStyle name="Input cel 2 6 8" xfId="5940"/>
    <cellStyle name="Input cel 2 6 8 2" xfId="12338"/>
    <cellStyle name="Input cel 2 6 8 2 2" xfId="30665"/>
    <cellStyle name="Input cel 2 6 8 2 3" xfId="35654"/>
    <cellStyle name="Input cel 2 6 8 3" xfId="25392"/>
    <cellStyle name="Input cel 2 6 8 4" xfId="26819"/>
    <cellStyle name="Input cel 2 6 8 5" xfId="44799"/>
    <cellStyle name="Input cel 2 6 9" xfId="6022"/>
    <cellStyle name="Input cel 2 6 9 2" xfId="25474"/>
    <cellStyle name="Input cel 2 6 9 3" xfId="34911"/>
    <cellStyle name="Input cel 2 6 9 4" xfId="44881"/>
    <cellStyle name="Input cel 3" xfId="283"/>
    <cellStyle name="Input cel 3 2" xfId="482"/>
    <cellStyle name="Input cel 3 2 10" xfId="5635"/>
    <cellStyle name="Input cel 3 2 10 2" xfId="25087"/>
    <cellStyle name="Input cel 3 2 10 3" xfId="27626"/>
    <cellStyle name="Input cel 3 2 10 4" xfId="44494"/>
    <cellStyle name="Input cel 3 2 11" xfId="13623"/>
    <cellStyle name="Input cel 3 2 11 2" xfId="31950"/>
    <cellStyle name="Input cel 3 2 11 3" xfId="29113"/>
    <cellStyle name="Input cel 3 2 11 4" xfId="46263"/>
    <cellStyle name="Input cel 3 2 12" xfId="10224"/>
    <cellStyle name="Input cel 3 2 12 2" xfId="28948"/>
    <cellStyle name="Input cel 3 2 12 3" xfId="27715"/>
    <cellStyle name="Input cel 3 2 12 4" xfId="43091"/>
    <cellStyle name="Input cel 3 2 13" xfId="10001"/>
    <cellStyle name="Input cel 3 2 13 2" xfId="28788"/>
    <cellStyle name="Input cel 3 2 13 3" xfId="38898"/>
    <cellStyle name="Input cel 3 2 13 4" xfId="43038"/>
    <cellStyle name="Input cel 3 2 14" xfId="13996"/>
    <cellStyle name="Input cel 3 2 14 2" xfId="32323"/>
    <cellStyle name="Input cel 3 2 14 3" xfId="37821"/>
    <cellStyle name="Input cel 3 2 14 4" xfId="46727"/>
    <cellStyle name="Input cel 3 2 15" xfId="2962"/>
    <cellStyle name="Input cel 3 2 16" xfId="2842"/>
    <cellStyle name="Input cel 3 2 17" xfId="4603"/>
    <cellStyle name="Input cel 3 2 18" xfId="42287"/>
    <cellStyle name="Input cel 3 2 19" xfId="42444"/>
    <cellStyle name="Input cel 3 2 2" xfId="781"/>
    <cellStyle name="Input cel 3 2 2 10" xfId="14089"/>
    <cellStyle name="Input cel 3 2 2 10 2" xfId="32416"/>
    <cellStyle name="Input cel 3 2 2 10 3" xfId="27367"/>
    <cellStyle name="Input cel 3 2 2 10 4" xfId="46820"/>
    <cellStyle name="Input cel 3 2 2 11" xfId="14417"/>
    <cellStyle name="Input cel 3 2 2 11 2" xfId="32744"/>
    <cellStyle name="Input cel 3 2 2 11 3" xfId="39572"/>
    <cellStyle name="Input cel 3 2 2 11 4" xfId="47208"/>
    <cellStyle name="Input cel 3 2 2 12" xfId="14649"/>
    <cellStyle name="Input cel 3 2 2 12 2" xfId="32976"/>
    <cellStyle name="Input cel 3 2 2 12 3" xfId="39804"/>
    <cellStyle name="Input cel 3 2 2 12 4" xfId="47977"/>
    <cellStyle name="Input cel 3 2 2 13" xfId="3130"/>
    <cellStyle name="Input cel 3 2 2 14" xfId="4166"/>
    <cellStyle name="Input cel 3 2 2 15" xfId="37711"/>
    <cellStyle name="Input cel 3 2 2 16" xfId="42326"/>
    <cellStyle name="Input cel 3 2 2 17" xfId="39314"/>
    <cellStyle name="Input cel 3 2 2 18" xfId="42913"/>
    <cellStyle name="Input cel 3 2 2 2" xfId="1971"/>
    <cellStyle name="Input cel 3 2 2 2 10" xfId="4458"/>
    <cellStyle name="Input cel 3 2 2 2 11" xfId="23953"/>
    <cellStyle name="Input cel 3 2 2 2 12" xfId="29310"/>
    <cellStyle name="Input cel 3 2 2 2 13" xfId="37375"/>
    <cellStyle name="Input cel 3 2 2 2 14" xfId="42753"/>
    <cellStyle name="Input cel 3 2 2 2 15" xfId="43472"/>
    <cellStyle name="Input cel 3 2 2 2 2" xfId="1219"/>
    <cellStyle name="Input cel 3 2 2 2 2 10" xfId="39224"/>
    <cellStyle name="Input cel 3 2 2 2 2 11" xfId="42227"/>
    <cellStyle name="Input cel 3 2 2 2 2 12" xfId="41860"/>
    <cellStyle name="Input cel 3 2 2 2 2 13" xfId="43399"/>
    <cellStyle name="Input cel 3 2 2 2 2 2" xfId="6075"/>
    <cellStyle name="Input cel 3 2 2 2 2 2 2" xfId="12457"/>
    <cellStyle name="Input cel 3 2 2 2 2 2 2 2" xfId="30784"/>
    <cellStyle name="Input cel 3 2 2 2 2 2 2 3" xfId="35232"/>
    <cellStyle name="Input cel 3 2 2 2 2 2 3" xfId="25527"/>
    <cellStyle name="Input cel 3 2 2 2 2 2 4" xfId="24095"/>
    <cellStyle name="Input cel 3 2 2 2 2 2 5" xfId="44934"/>
    <cellStyle name="Input cel 3 2 2 2 2 3" xfId="3319"/>
    <cellStyle name="Input cel 3 2 2 2 2 3 2" xfId="10359"/>
    <cellStyle name="Input cel 3 2 2 2 2 3 2 2" xfId="29077"/>
    <cellStyle name="Input cel 3 2 2 2 2 3 2 3" xfId="35922"/>
    <cellStyle name="Input cel 3 2 2 2 2 3 3" xfId="4231"/>
    <cellStyle name="Input cel 3 2 2 2 2 3 4" xfId="4043"/>
    <cellStyle name="Input cel 3 2 2 2 2 3 5" xfId="43220"/>
    <cellStyle name="Input cel 3 2 2 2 2 4" xfId="7847"/>
    <cellStyle name="Input cel 3 2 2 2 2 4 2" xfId="27160"/>
    <cellStyle name="Input cel 3 2 2 2 2 4 3" xfId="27203"/>
    <cellStyle name="Input cel 3 2 2 2 2 4 4" xfId="46641"/>
    <cellStyle name="Input cel 3 2 2 2 2 5" xfId="13900"/>
    <cellStyle name="Input cel 3 2 2 2 2 5 2" xfId="32227"/>
    <cellStyle name="Input cel 3 2 2 2 2 5 3" xfId="36937"/>
    <cellStyle name="Input cel 3 2 2 2 2 5 4" xfId="46625"/>
    <cellStyle name="Input cel 3 2 2 2 2 6" xfId="13781"/>
    <cellStyle name="Input cel 3 2 2 2 2 6 2" xfId="32108"/>
    <cellStyle name="Input cel 3 2 2 2 2 6 3" xfId="35326"/>
    <cellStyle name="Input cel 3 2 2 2 2 6 4" xfId="46421"/>
    <cellStyle name="Input cel 3 2 2 2 2 7" xfId="13611"/>
    <cellStyle name="Input cel 3 2 2 2 2 7 2" xfId="31938"/>
    <cellStyle name="Input cel 3 2 2 2 2 7 3" xfId="3965"/>
    <cellStyle name="Input cel 3 2 2 2 2 7 4" xfId="46251"/>
    <cellStyle name="Input cel 3 2 2 2 2 8" xfId="3837"/>
    <cellStyle name="Input cel 3 2 2 2 2 9" xfId="4030"/>
    <cellStyle name="Input cel 3 2 2 2 3" xfId="2690"/>
    <cellStyle name="Input cel 3 2 2 2 3 10" xfId="28914"/>
    <cellStyle name="Input cel 3 2 2 2 3 11" xfId="42053"/>
    <cellStyle name="Input cel 3 2 2 2 3 12" xfId="38226"/>
    <cellStyle name="Input cel 3 2 2 2 3 13" xfId="44009"/>
    <cellStyle name="Input cel 3 2 2 2 3 2" xfId="5637"/>
    <cellStyle name="Input cel 3 2 2 2 3 2 2" xfId="12062"/>
    <cellStyle name="Input cel 3 2 2 2 3 2 2 2" xfId="30389"/>
    <cellStyle name="Input cel 3 2 2 2 3 2 2 3" xfId="36036"/>
    <cellStyle name="Input cel 3 2 2 2 3 2 3" xfId="25089"/>
    <cellStyle name="Input cel 3 2 2 2 3 2 4" xfId="4029"/>
    <cellStyle name="Input cel 3 2 2 2 3 2 5" xfId="44496"/>
    <cellStyle name="Input cel 3 2 2 2 3 3" xfId="7241"/>
    <cellStyle name="Input cel 3 2 2 2 3 3 2" xfId="13528"/>
    <cellStyle name="Input cel 3 2 2 2 3 3 2 2" xfId="31855"/>
    <cellStyle name="Input cel 3 2 2 2 3 3 2 3" xfId="35581"/>
    <cellStyle name="Input cel 3 2 2 2 3 3 3" xfId="26693"/>
    <cellStyle name="Input cel 3 2 2 2 3 3 4" xfId="2749"/>
    <cellStyle name="Input cel 3 2 2 2 3 3 5" xfId="46099"/>
    <cellStyle name="Input cel 3 2 2 2 3 4" xfId="9167"/>
    <cellStyle name="Input cel 3 2 2 2 3 4 2" xfId="28213"/>
    <cellStyle name="Input cel 3 2 2 2 3 4 3" xfId="35644"/>
    <cellStyle name="Input cel 3 2 2 2 3 4 4" xfId="47764"/>
    <cellStyle name="Input cel 3 2 2 2 3 5" xfId="15191"/>
    <cellStyle name="Input cel 3 2 2 2 3 5 2" xfId="33518"/>
    <cellStyle name="Input cel 3 2 2 2 3 5 3" xfId="40346"/>
    <cellStyle name="Input cel 3 2 2 2 3 5 4" xfId="48519"/>
    <cellStyle name="Input cel 3 2 2 2 3 6" xfId="15885"/>
    <cellStyle name="Input cel 3 2 2 2 3 6 2" xfId="34212"/>
    <cellStyle name="Input cel 3 2 2 2 3 6 3" xfId="41040"/>
    <cellStyle name="Input cel 3 2 2 2 3 6 4" xfId="49213"/>
    <cellStyle name="Input cel 3 2 2 2 3 7" xfId="16503"/>
    <cellStyle name="Input cel 3 2 2 2 3 7 2" xfId="34830"/>
    <cellStyle name="Input cel 3 2 2 2 3 7 3" xfId="41658"/>
    <cellStyle name="Input cel 3 2 2 2 3 7 4" xfId="49831"/>
    <cellStyle name="Input cel 3 2 2 2 3 8" xfId="5150"/>
    <cellStyle name="Input cel 3 2 2 2 3 9" xfId="24602"/>
    <cellStyle name="Input cel 3 2 2 2 4" xfId="5486"/>
    <cellStyle name="Input cel 3 2 2 2 4 2" xfId="11920"/>
    <cellStyle name="Input cel 3 2 2 2 4 2 2" xfId="30247"/>
    <cellStyle name="Input cel 3 2 2 2 4 2 3" xfId="35483"/>
    <cellStyle name="Input cel 3 2 2 2 4 3" xfId="24938"/>
    <cellStyle name="Input cel 3 2 2 2 4 4" xfId="28709"/>
    <cellStyle name="Input cel 3 2 2 2 4 5" xfId="44345"/>
    <cellStyle name="Input cel 3 2 2 2 5" xfId="6638"/>
    <cellStyle name="Input cel 3 2 2 2 5 2" xfId="12952"/>
    <cellStyle name="Input cel 3 2 2 2 5 2 2" xfId="31279"/>
    <cellStyle name="Input cel 3 2 2 2 5 2 3" xfId="3884"/>
    <cellStyle name="Input cel 3 2 2 2 5 3" xfId="26090"/>
    <cellStyle name="Input cel 3 2 2 2 5 4" xfId="3864"/>
    <cellStyle name="Input cel 3 2 2 2 5 5" xfId="45496"/>
    <cellStyle name="Input cel 3 2 2 2 6" xfId="8448"/>
    <cellStyle name="Input cel 3 2 2 2 6 2" xfId="27562"/>
    <cellStyle name="Input cel 3 2 2 2 6 3" xfId="35924"/>
    <cellStyle name="Input cel 3 2 2 2 6 4" xfId="47132"/>
    <cellStyle name="Input cel 3 2 2 2 7" xfId="14579"/>
    <cellStyle name="Input cel 3 2 2 2 7 2" xfId="32906"/>
    <cellStyle name="Input cel 3 2 2 2 7 3" xfId="39734"/>
    <cellStyle name="Input cel 3 2 2 2 7 4" xfId="47907"/>
    <cellStyle name="Input cel 3 2 2 2 8" xfId="15307"/>
    <cellStyle name="Input cel 3 2 2 2 8 2" xfId="33634"/>
    <cellStyle name="Input cel 3 2 2 2 8 3" xfId="40462"/>
    <cellStyle name="Input cel 3 2 2 2 8 4" xfId="48635"/>
    <cellStyle name="Input cel 3 2 2 2 9" xfId="15966"/>
    <cellStyle name="Input cel 3 2 2 2 9 2" xfId="34293"/>
    <cellStyle name="Input cel 3 2 2 2 9 3" xfId="41121"/>
    <cellStyle name="Input cel 3 2 2 2 9 4" xfId="49294"/>
    <cellStyle name="Input cel 3 2 2 3" xfId="2642"/>
    <cellStyle name="Input cel 3 2 2 3 10" xfId="27156"/>
    <cellStyle name="Input cel 3 2 2 3 11" xfId="42011"/>
    <cellStyle name="Input cel 3 2 2 3 12" xfId="35555"/>
    <cellStyle name="Input cel 3 2 2 3 13" xfId="43961"/>
    <cellStyle name="Input cel 3 2 2 3 2" xfId="5534"/>
    <cellStyle name="Input cel 3 2 2 3 2 2" xfId="11967"/>
    <cellStyle name="Input cel 3 2 2 3 2 2 2" xfId="30294"/>
    <cellStyle name="Input cel 3 2 2 3 2 2 3" xfId="38046"/>
    <cellStyle name="Input cel 3 2 2 3 2 3" xfId="24986"/>
    <cellStyle name="Input cel 3 2 2 3 2 4" xfId="28415"/>
    <cellStyle name="Input cel 3 2 2 3 2 5" xfId="44393"/>
    <cellStyle name="Input cel 3 2 2 3 3" xfId="7193"/>
    <cellStyle name="Input cel 3 2 2 3 3 2" xfId="13480"/>
    <cellStyle name="Input cel 3 2 2 3 3 2 2" xfId="31807"/>
    <cellStyle name="Input cel 3 2 2 3 3 2 3" xfId="28906"/>
    <cellStyle name="Input cel 3 2 2 3 3 3" xfId="26645"/>
    <cellStyle name="Input cel 3 2 2 3 3 4" xfId="37706"/>
    <cellStyle name="Input cel 3 2 2 3 3 5" xfId="46051"/>
    <cellStyle name="Input cel 3 2 2 3 4" xfId="9119"/>
    <cellStyle name="Input cel 3 2 2 3 4 2" xfId="28165"/>
    <cellStyle name="Input cel 3 2 2 3 4 3" xfId="38206"/>
    <cellStyle name="Input cel 3 2 2 3 4 4" xfId="47716"/>
    <cellStyle name="Input cel 3 2 2 3 5" xfId="15143"/>
    <cellStyle name="Input cel 3 2 2 3 5 2" xfId="33470"/>
    <cellStyle name="Input cel 3 2 2 3 5 3" xfId="40298"/>
    <cellStyle name="Input cel 3 2 2 3 5 4" xfId="48471"/>
    <cellStyle name="Input cel 3 2 2 3 6" xfId="15837"/>
    <cellStyle name="Input cel 3 2 2 3 6 2" xfId="34164"/>
    <cellStyle name="Input cel 3 2 2 3 6 3" xfId="40992"/>
    <cellStyle name="Input cel 3 2 2 3 6 4" xfId="49165"/>
    <cellStyle name="Input cel 3 2 2 3 7" xfId="16455"/>
    <cellStyle name="Input cel 3 2 2 3 7 2" xfId="34782"/>
    <cellStyle name="Input cel 3 2 2 3 7 3" xfId="41610"/>
    <cellStyle name="Input cel 3 2 2 3 7 4" xfId="49783"/>
    <cellStyle name="Input cel 3 2 2 3 8" xfId="5102"/>
    <cellStyle name="Input cel 3 2 2 3 9" xfId="24554"/>
    <cellStyle name="Input cel 3 2 2 4" xfId="2253"/>
    <cellStyle name="Input cel 3 2 2 4 10" xfId="29869"/>
    <cellStyle name="Input cel 3 2 2 4 11" xfId="42542"/>
    <cellStyle name="Input cel 3 2 2 4 12" xfId="42376"/>
    <cellStyle name="Input cel 3 2 2 4 13" xfId="43572"/>
    <cellStyle name="Input cel 3 2 2 4 2" xfId="5413"/>
    <cellStyle name="Input cel 3 2 2 4 2 2" xfId="11849"/>
    <cellStyle name="Input cel 3 2 2 4 2 2 2" xfId="30176"/>
    <cellStyle name="Input cel 3 2 2 4 2 2 3" xfId="38144"/>
    <cellStyle name="Input cel 3 2 2 4 2 3" xfId="24865"/>
    <cellStyle name="Input cel 3 2 2 4 2 4" xfId="4283"/>
    <cellStyle name="Input cel 3 2 2 4 2 5" xfId="44272"/>
    <cellStyle name="Input cel 3 2 2 4 3" xfId="6804"/>
    <cellStyle name="Input cel 3 2 2 4 3 2" xfId="13091"/>
    <cellStyle name="Input cel 3 2 2 4 3 2 2" xfId="31418"/>
    <cellStyle name="Input cel 3 2 2 4 3 2 3" xfId="37641"/>
    <cellStyle name="Input cel 3 2 2 4 3 3" xfId="26256"/>
    <cellStyle name="Input cel 3 2 2 4 3 4" xfId="36604"/>
    <cellStyle name="Input cel 3 2 2 4 3 5" xfId="45662"/>
    <cellStyle name="Input cel 3 2 2 4 4" xfId="8730"/>
    <cellStyle name="Input cel 3 2 2 4 4 2" xfId="27776"/>
    <cellStyle name="Input cel 3 2 2 4 4 3" xfId="3827"/>
    <cellStyle name="Input cel 3 2 2 4 4 4" xfId="47327"/>
    <cellStyle name="Input cel 3 2 2 4 5" xfId="14754"/>
    <cellStyle name="Input cel 3 2 2 4 5 2" xfId="33081"/>
    <cellStyle name="Input cel 3 2 2 4 5 3" xfId="39909"/>
    <cellStyle name="Input cel 3 2 2 4 5 4" xfId="48082"/>
    <cellStyle name="Input cel 3 2 2 4 6" xfId="15448"/>
    <cellStyle name="Input cel 3 2 2 4 6 2" xfId="33775"/>
    <cellStyle name="Input cel 3 2 2 4 6 3" xfId="40603"/>
    <cellStyle name="Input cel 3 2 2 4 6 4" xfId="48776"/>
    <cellStyle name="Input cel 3 2 2 4 7" xfId="16066"/>
    <cellStyle name="Input cel 3 2 2 4 7 2" xfId="34393"/>
    <cellStyle name="Input cel 3 2 2 4 7 3" xfId="41221"/>
    <cellStyle name="Input cel 3 2 2 4 7 4" xfId="49394"/>
    <cellStyle name="Input cel 3 2 2 4 8" xfId="4713"/>
    <cellStyle name="Input cel 3 2 2 4 9" xfId="24165"/>
    <cellStyle name="Input cel 3 2 2 5" xfId="3383"/>
    <cellStyle name="Input cel 3 2 2 5 2" xfId="10419"/>
    <cellStyle name="Input cel 3 2 2 5 2 2" xfId="29130"/>
    <cellStyle name="Input cel 3 2 2 5 2 3" xfId="35472"/>
    <cellStyle name="Input cel 3 2 2 5 3" xfId="2769"/>
    <cellStyle name="Input cel 3 2 2 5 4" xfId="38677"/>
    <cellStyle name="Input cel 3 2 2 5 5" xfId="43266"/>
    <cellStyle name="Input cel 3 2 2 6" xfId="3181"/>
    <cellStyle name="Input cel 3 2 2 6 2" xfId="10231"/>
    <cellStyle name="Input cel 3 2 2 6 2 2" xfId="28955"/>
    <cellStyle name="Input cel 3 2 2 6 2 3" xfId="38790"/>
    <cellStyle name="Input cel 3 2 2 6 3" xfId="3785"/>
    <cellStyle name="Input cel 3 2 2 6 4" xfId="35399"/>
    <cellStyle name="Input cel 3 2 2 6 5" xfId="43101"/>
    <cellStyle name="Input cel 3 2 2 7" xfId="5232"/>
    <cellStyle name="Input cel 3 2 2 7 2" xfId="11685"/>
    <cellStyle name="Input cel 3 2 2 7 2 2" xfId="30012"/>
    <cellStyle name="Input cel 3 2 2 7 2 3" xfId="38108"/>
    <cellStyle name="Input cel 3 2 2 7 3" xfId="24684"/>
    <cellStyle name="Input cel 3 2 2 7 4" xfId="36183"/>
    <cellStyle name="Input cel 3 2 2 7 5" xfId="44091"/>
    <cellStyle name="Input cel 3 2 2 8" xfId="6233"/>
    <cellStyle name="Input cel 3 2 2 8 2" xfId="25685"/>
    <cellStyle name="Input cel 3 2 2 8 3" xfId="38321"/>
    <cellStyle name="Input cel 3 2 2 8 4" xfId="45092"/>
    <cellStyle name="Input cel 3 2 2 9" xfId="13680"/>
    <cellStyle name="Input cel 3 2 2 9 2" xfId="32007"/>
    <cellStyle name="Input cel 3 2 2 9 3" xfId="29862"/>
    <cellStyle name="Input cel 3 2 2 9 4" xfId="46320"/>
    <cellStyle name="Input cel 3 2 20" xfId="42794"/>
    <cellStyle name="Input cel 3 2 3" xfId="1305"/>
    <cellStyle name="Input cel 3 2 3 10" xfId="14052"/>
    <cellStyle name="Input cel 3 2 3 10 2" xfId="32379"/>
    <cellStyle name="Input cel 3 2 3 10 3" xfId="28347"/>
    <cellStyle name="Input cel 3 2 3 10 4" xfId="46783"/>
    <cellStyle name="Input cel 3 2 3 11" xfId="14215"/>
    <cellStyle name="Input cel 3 2 3 11 2" xfId="32542"/>
    <cellStyle name="Input cel 3 2 3 11 3" xfId="38200"/>
    <cellStyle name="Input cel 3 2 3 11 4" xfId="46946"/>
    <cellStyle name="Input cel 3 2 3 12" xfId="3909"/>
    <cellStyle name="Input cel 3 2 3 13" xfId="3948"/>
    <cellStyle name="Input cel 3 2 3 14" xfId="37466"/>
    <cellStyle name="Input cel 3 2 3 15" xfId="38132"/>
    <cellStyle name="Input cel 3 2 3 16" xfId="42330"/>
    <cellStyle name="Input cel 3 2 3 17" xfId="42978"/>
    <cellStyle name="Input cel 3 2 3 2" xfId="2304"/>
    <cellStyle name="Input cel 3 2 3 2 10" xfId="35237"/>
    <cellStyle name="Input cel 3 2 3 2 11" xfId="42292"/>
    <cellStyle name="Input cel 3 2 3 2 12" xfId="41845"/>
    <cellStyle name="Input cel 3 2 3 2 13" xfId="43623"/>
    <cellStyle name="Input cel 3 2 3 2 2" xfId="5764"/>
    <cellStyle name="Input cel 3 2 3 2 2 2" xfId="12175"/>
    <cellStyle name="Input cel 3 2 3 2 2 2 2" xfId="30502"/>
    <cellStyle name="Input cel 3 2 3 2 2 2 3" xfId="37001"/>
    <cellStyle name="Input cel 3 2 3 2 2 3" xfId="25216"/>
    <cellStyle name="Input cel 3 2 3 2 2 4" xfId="28915"/>
    <cellStyle name="Input cel 3 2 3 2 2 5" xfId="44623"/>
    <cellStyle name="Input cel 3 2 3 2 3" xfId="6855"/>
    <cellStyle name="Input cel 3 2 3 2 3 2" xfId="13142"/>
    <cellStyle name="Input cel 3 2 3 2 3 2 2" xfId="31469"/>
    <cellStyle name="Input cel 3 2 3 2 3 2 3" xfId="28722"/>
    <cellStyle name="Input cel 3 2 3 2 3 3" xfId="26307"/>
    <cellStyle name="Input cel 3 2 3 2 3 4" xfId="27659"/>
    <cellStyle name="Input cel 3 2 3 2 3 5" xfId="45713"/>
    <cellStyle name="Input cel 3 2 3 2 4" xfId="8781"/>
    <cellStyle name="Input cel 3 2 3 2 4 2" xfId="27827"/>
    <cellStyle name="Input cel 3 2 3 2 4 3" xfId="35911"/>
    <cellStyle name="Input cel 3 2 3 2 4 4" xfId="47378"/>
    <cellStyle name="Input cel 3 2 3 2 5" xfId="14805"/>
    <cellStyle name="Input cel 3 2 3 2 5 2" xfId="33132"/>
    <cellStyle name="Input cel 3 2 3 2 5 3" xfId="39960"/>
    <cellStyle name="Input cel 3 2 3 2 5 4" xfId="48133"/>
    <cellStyle name="Input cel 3 2 3 2 6" xfId="15499"/>
    <cellStyle name="Input cel 3 2 3 2 6 2" xfId="33826"/>
    <cellStyle name="Input cel 3 2 3 2 6 3" xfId="40654"/>
    <cellStyle name="Input cel 3 2 3 2 6 4" xfId="48827"/>
    <cellStyle name="Input cel 3 2 3 2 7" xfId="16117"/>
    <cellStyle name="Input cel 3 2 3 2 7 2" xfId="34444"/>
    <cellStyle name="Input cel 3 2 3 2 7 3" xfId="41272"/>
    <cellStyle name="Input cel 3 2 3 2 7 4" xfId="49445"/>
    <cellStyle name="Input cel 3 2 3 2 8" xfId="4764"/>
    <cellStyle name="Input cel 3 2 3 2 9" xfId="24216"/>
    <cellStyle name="Input cel 3 2 3 3" xfId="2298"/>
    <cellStyle name="Input cel 3 2 3 3 10" xfId="27387"/>
    <cellStyle name="Input cel 3 2 3 3 11" xfId="42741"/>
    <cellStyle name="Input cel 3 2 3 3 12" xfId="29535"/>
    <cellStyle name="Input cel 3 2 3 3 13" xfId="43617"/>
    <cellStyle name="Input cel 3 2 3 3 2" xfId="5792"/>
    <cellStyle name="Input cel 3 2 3 3 2 2" xfId="12201"/>
    <cellStyle name="Input cel 3 2 3 3 2 2 2" xfId="30528"/>
    <cellStyle name="Input cel 3 2 3 3 2 2 3" xfId="28327"/>
    <cellStyle name="Input cel 3 2 3 3 2 3" xfId="25244"/>
    <cellStyle name="Input cel 3 2 3 3 2 4" xfId="35325"/>
    <cellStyle name="Input cel 3 2 3 3 2 5" xfId="44651"/>
    <cellStyle name="Input cel 3 2 3 3 3" xfId="6849"/>
    <cellStyle name="Input cel 3 2 3 3 3 2" xfId="13136"/>
    <cellStyle name="Input cel 3 2 3 3 3 2 2" xfId="31463"/>
    <cellStyle name="Input cel 3 2 3 3 3 2 3" xfId="38536"/>
    <cellStyle name="Input cel 3 2 3 3 3 3" xfId="26301"/>
    <cellStyle name="Input cel 3 2 3 3 3 4" xfId="36452"/>
    <cellStyle name="Input cel 3 2 3 3 3 5" xfId="45707"/>
    <cellStyle name="Input cel 3 2 3 3 4" xfId="8775"/>
    <cellStyle name="Input cel 3 2 3 3 4 2" xfId="27821"/>
    <cellStyle name="Input cel 3 2 3 3 4 3" xfId="28871"/>
    <cellStyle name="Input cel 3 2 3 3 4 4" xfId="47372"/>
    <cellStyle name="Input cel 3 2 3 3 5" xfId="14799"/>
    <cellStyle name="Input cel 3 2 3 3 5 2" xfId="33126"/>
    <cellStyle name="Input cel 3 2 3 3 5 3" xfId="39954"/>
    <cellStyle name="Input cel 3 2 3 3 5 4" xfId="48127"/>
    <cellStyle name="Input cel 3 2 3 3 6" xfId="15493"/>
    <cellStyle name="Input cel 3 2 3 3 6 2" xfId="33820"/>
    <cellStyle name="Input cel 3 2 3 3 6 3" xfId="40648"/>
    <cellStyle name="Input cel 3 2 3 3 6 4" xfId="48821"/>
    <cellStyle name="Input cel 3 2 3 3 7" xfId="16111"/>
    <cellStyle name="Input cel 3 2 3 3 7 2" xfId="34438"/>
    <cellStyle name="Input cel 3 2 3 3 7 3" xfId="41266"/>
    <cellStyle name="Input cel 3 2 3 3 7 4" xfId="49439"/>
    <cellStyle name="Input cel 3 2 3 3 8" xfId="4758"/>
    <cellStyle name="Input cel 3 2 3 3 9" xfId="24210"/>
    <cellStyle name="Input cel 3 2 3 4" xfId="5361"/>
    <cellStyle name="Input cel 3 2 3 4 2" xfId="11804"/>
    <cellStyle name="Input cel 3 2 3 4 2 2" xfId="30131"/>
    <cellStyle name="Input cel 3 2 3 4 2 3" xfId="27456"/>
    <cellStyle name="Input cel 3 2 3 4 3" xfId="24813"/>
    <cellStyle name="Input cel 3 2 3 4 4" xfId="29761"/>
    <cellStyle name="Input cel 3 2 3 4 5" xfId="44220"/>
    <cellStyle name="Input cel 3 2 3 5" xfId="6342"/>
    <cellStyle name="Input cel 3 2 3 5 2" xfId="12703"/>
    <cellStyle name="Input cel 3 2 3 5 2 2" xfId="31030"/>
    <cellStyle name="Input cel 3 2 3 5 2 3" xfId="35148"/>
    <cellStyle name="Input cel 3 2 3 5 3" xfId="25794"/>
    <cellStyle name="Input cel 3 2 3 5 4" xfId="4299"/>
    <cellStyle name="Input cel 3 2 3 5 5" xfId="45201"/>
    <cellStyle name="Input cel 3 2 3 6" xfId="6580"/>
    <cellStyle name="Input cel 3 2 3 6 2" xfId="12905"/>
    <cellStyle name="Input cel 3 2 3 6 2 2" xfId="31232"/>
    <cellStyle name="Input cel 3 2 3 6 2 3" xfId="29195"/>
    <cellStyle name="Input cel 3 2 3 6 3" xfId="26032"/>
    <cellStyle name="Input cel 3 2 3 6 4" xfId="676"/>
    <cellStyle name="Input cel 3 2 3 6 5" xfId="45438"/>
    <cellStyle name="Input cel 3 2 3 7" xfId="6688"/>
    <cellStyle name="Input cel 3 2 3 7 2" xfId="26140"/>
    <cellStyle name="Input cel 3 2 3 7 3" xfId="35789"/>
    <cellStyle name="Input cel 3 2 3 7 4" xfId="45546"/>
    <cellStyle name="Input cel 3 2 3 8" xfId="13978"/>
    <cellStyle name="Input cel 3 2 3 8 2" xfId="32305"/>
    <cellStyle name="Input cel 3 2 3 8 3" xfId="36797"/>
    <cellStyle name="Input cel 3 2 3 8 4" xfId="46709"/>
    <cellStyle name="Input cel 3 2 3 9" xfId="14225"/>
    <cellStyle name="Input cel 3 2 3 9 2" xfId="32552"/>
    <cellStyle name="Input cel 3 2 3 9 3" xfId="24030"/>
    <cellStyle name="Input cel 3 2 3 9 4" xfId="46956"/>
    <cellStyle name="Input cel 3 2 4" xfId="1734"/>
    <cellStyle name="Input cel 3 2 4 10" xfId="14481"/>
    <cellStyle name="Input cel 3 2 4 10 2" xfId="32808"/>
    <cellStyle name="Input cel 3 2 4 10 3" xfId="39636"/>
    <cellStyle name="Input cel 3 2 4 10 4" xfId="47809"/>
    <cellStyle name="Input cel 3 2 4 11" xfId="15236"/>
    <cellStyle name="Input cel 3 2 4 11 2" xfId="33563"/>
    <cellStyle name="Input cel 3 2 4 11 3" xfId="40391"/>
    <cellStyle name="Input cel 3 2 4 11 4" xfId="48564"/>
    <cellStyle name="Input cel 3 2 4 12" xfId="4260"/>
    <cellStyle name="Input cel 3 2 4 13" xfId="23771"/>
    <cellStyle name="Input cel 3 2 4 14" xfId="36997"/>
    <cellStyle name="Input cel 3 2 4 15" xfId="42005"/>
    <cellStyle name="Input cel 3 2 4 16" xfId="29437"/>
    <cellStyle name="Input cel 3 2 4 17" xfId="42859"/>
    <cellStyle name="Input cel 3 2 4 2" xfId="2553"/>
    <cellStyle name="Input cel 3 2 4 2 10" xfId="29447"/>
    <cellStyle name="Input cel 3 2 4 2 11" xfId="41938"/>
    <cellStyle name="Input cel 3 2 4 2 12" xfId="42284"/>
    <cellStyle name="Input cel 3 2 4 2 13" xfId="43872"/>
    <cellStyle name="Input cel 3 2 4 2 2" xfId="6188"/>
    <cellStyle name="Input cel 3 2 4 2 2 2" xfId="12562"/>
    <cellStyle name="Input cel 3 2 4 2 2 2 2" xfId="30889"/>
    <cellStyle name="Input cel 3 2 4 2 2 2 3" xfId="23880"/>
    <cellStyle name="Input cel 3 2 4 2 2 3" xfId="25640"/>
    <cellStyle name="Input cel 3 2 4 2 2 4" xfId="36453"/>
    <cellStyle name="Input cel 3 2 4 2 2 5" xfId="45047"/>
    <cellStyle name="Input cel 3 2 4 2 3" xfId="7104"/>
    <cellStyle name="Input cel 3 2 4 2 3 2" xfId="13391"/>
    <cellStyle name="Input cel 3 2 4 2 3 2 2" xfId="31718"/>
    <cellStyle name="Input cel 3 2 4 2 3 2 3" xfId="29676"/>
    <cellStyle name="Input cel 3 2 4 2 3 3" xfId="26556"/>
    <cellStyle name="Input cel 3 2 4 2 3 4" xfId="37362"/>
    <cellStyle name="Input cel 3 2 4 2 3 5" xfId="45962"/>
    <cellStyle name="Input cel 3 2 4 2 4" xfId="9030"/>
    <cellStyle name="Input cel 3 2 4 2 4 2" xfId="28076"/>
    <cellStyle name="Input cel 3 2 4 2 4 3" xfId="36757"/>
    <cellStyle name="Input cel 3 2 4 2 4 4" xfId="47627"/>
    <cellStyle name="Input cel 3 2 4 2 5" xfId="15054"/>
    <cellStyle name="Input cel 3 2 4 2 5 2" xfId="33381"/>
    <cellStyle name="Input cel 3 2 4 2 5 3" xfId="40209"/>
    <cellStyle name="Input cel 3 2 4 2 5 4" xfId="48382"/>
    <cellStyle name="Input cel 3 2 4 2 6" xfId="15748"/>
    <cellStyle name="Input cel 3 2 4 2 6 2" xfId="34075"/>
    <cellStyle name="Input cel 3 2 4 2 6 3" xfId="40903"/>
    <cellStyle name="Input cel 3 2 4 2 6 4" xfId="49076"/>
    <cellStyle name="Input cel 3 2 4 2 7" xfId="16366"/>
    <cellStyle name="Input cel 3 2 4 2 7 2" xfId="34693"/>
    <cellStyle name="Input cel 3 2 4 2 7 3" xfId="41521"/>
    <cellStyle name="Input cel 3 2 4 2 7 4" xfId="49694"/>
    <cellStyle name="Input cel 3 2 4 2 8" xfId="5013"/>
    <cellStyle name="Input cel 3 2 4 2 9" xfId="24465"/>
    <cellStyle name="Input cel 3 2 4 3" xfId="2299"/>
    <cellStyle name="Input cel 3 2 4 3 10" xfId="23717"/>
    <cellStyle name="Input cel 3 2 4 3 11" xfId="41850"/>
    <cellStyle name="Input cel 3 2 4 3 12" xfId="28549"/>
    <cellStyle name="Input cel 3 2 4 3 13" xfId="43618"/>
    <cellStyle name="Input cel 3 2 4 3 2" xfId="6165"/>
    <cellStyle name="Input cel 3 2 4 3 2 2" xfId="12540"/>
    <cellStyle name="Input cel 3 2 4 3 2 2 2" xfId="30867"/>
    <cellStyle name="Input cel 3 2 4 3 2 2 3" xfId="26886"/>
    <cellStyle name="Input cel 3 2 4 3 2 3" xfId="25617"/>
    <cellStyle name="Input cel 3 2 4 3 2 4" xfId="38521"/>
    <cellStyle name="Input cel 3 2 4 3 2 5" xfId="45024"/>
    <cellStyle name="Input cel 3 2 4 3 3" xfId="6850"/>
    <cellStyle name="Input cel 3 2 4 3 3 2" xfId="13137"/>
    <cellStyle name="Input cel 3 2 4 3 3 2 2" xfId="31464"/>
    <cellStyle name="Input cel 3 2 4 3 3 2 3" xfId="29836"/>
    <cellStyle name="Input cel 3 2 4 3 3 3" xfId="26302"/>
    <cellStyle name="Input cel 3 2 4 3 3 4" xfId="38612"/>
    <cellStyle name="Input cel 3 2 4 3 3 5" xfId="45708"/>
    <cellStyle name="Input cel 3 2 4 3 4" xfId="8776"/>
    <cellStyle name="Input cel 3 2 4 3 4 2" xfId="27822"/>
    <cellStyle name="Input cel 3 2 4 3 4 3" xfId="26866"/>
    <cellStyle name="Input cel 3 2 4 3 4 4" xfId="47373"/>
    <cellStyle name="Input cel 3 2 4 3 5" xfId="14800"/>
    <cellStyle name="Input cel 3 2 4 3 5 2" xfId="33127"/>
    <cellStyle name="Input cel 3 2 4 3 5 3" xfId="39955"/>
    <cellStyle name="Input cel 3 2 4 3 5 4" xfId="48128"/>
    <cellStyle name="Input cel 3 2 4 3 6" xfId="15494"/>
    <cellStyle name="Input cel 3 2 4 3 6 2" xfId="33821"/>
    <cellStyle name="Input cel 3 2 4 3 6 3" xfId="40649"/>
    <cellStyle name="Input cel 3 2 4 3 6 4" xfId="48822"/>
    <cellStyle name="Input cel 3 2 4 3 7" xfId="16112"/>
    <cellStyle name="Input cel 3 2 4 3 7 2" xfId="34439"/>
    <cellStyle name="Input cel 3 2 4 3 7 3" xfId="41267"/>
    <cellStyle name="Input cel 3 2 4 3 7 4" xfId="49440"/>
    <cellStyle name="Input cel 3 2 4 3 8" xfId="4759"/>
    <cellStyle name="Input cel 3 2 4 3 9" xfId="24211"/>
    <cellStyle name="Input cel 3 2 4 4" xfId="5354"/>
    <cellStyle name="Input cel 3 2 4 4 2" xfId="11798"/>
    <cellStyle name="Input cel 3 2 4 4 2 2" xfId="30125"/>
    <cellStyle name="Input cel 3 2 4 4 2 3" xfId="28435"/>
    <cellStyle name="Input cel 3 2 4 4 3" xfId="24806"/>
    <cellStyle name="Input cel 3 2 4 4 4" xfId="36313"/>
    <cellStyle name="Input cel 3 2 4 4 5" xfId="44213"/>
    <cellStyle name="Input cel 3 2 4 5" xfId="3430"/>
    <cellStyle name="Input cel 3 2 4 5 2" xfId="10466"/>
    <cellStyle name="Input cel 3 2 4 5 2 2" xfId="29160"/>
    <cellStyle name="Input cel 3 2 4 5 2 3" xfId="28385"/>
    <cellStyle name="Input cel 3 2 4 5 3" xfId="3115"/>
    <cellStyle name="Input cel 3 2 4 5 4" xfId="27162"/>
    <cellStyle name="Input cel 3 2 4 5 5" xfId="43276"/>
    <cellStyle name="Input cel 3 2 4 6" xfId="6383"/>
    <cellStyle name="Input cel 3 2 4 6 2" xfId="12739"/>
    <cellStyle name="Input cel 3 2 4 6 2 2" xfId="31066"/>
    <cellStyle name="Input cel 3 2 4 6 2 3" xfId="28446"/>
    <cellStyle name="Input cel 3 2 4 6 3" xfId="25835"/>
    <cellStyle name="Input cel 3 2 4 6 4" xfId="37384"/>
    <cellStyle name="Input cel 3 2 4 6 5" xfId="45242"/>
    <cellStyle name="Input cel 3 2 4 7" xfId="5659"/>
    <cellStyle name="Input cel 3 2 4 7 2" xfId="25111"/>
    <cellStyle name="Input cel 3 2 4 7 3" xfId="37477"/>
    <cellStyle name="Input cel 3 2 4 7 4" xfId="44518"/>
    <cellStyle name="Input cel 3 2 4 8" xfId="14241"/>
    <cellStyle name="Input cel 3 2 4 8 2" xfId="32568"/>
    <cellStyle name="Input cel 3 2 4 8 3" xfId="35467"/>
    <cellStyle name="Input cel 3 2 4 8 4" xfId="46972"/>
    <cellStyle name="Input cel 3 2 4 9" xfId="14281"/>
    <cellStyle name="Input cel 3 2 4 9 2" xfId="32608"/>
    <cellStyle name="Input cel 3 2 4 9 3" xfId="34993"/>
    <cellStyle name="Input cel 3 2 4 9 4" xfId="47012"/>
    <cellStyle name="Input cel 3 2 5" xfId="2311"/>
    <cellStyle name="Input cel 3 2 5 10" xfId="29961"/>
    <cellStyle name="Input cel 3 2 5 11" xfId="41708"/>
    <cellStyle name="Input cel 3 2 5 12" xfId="42395"/>
    <cellStyle name="Input cel 3 2 5 13" xfId="43630"/>
    <cellStyle name="Input cel 3 2 5 2" xfId="5322"/>
    <cellStyle name="Input cel 3 2 5 2 2" xfId="11771"/>
    <cellStyle name="Input cel 3 2 5 2 2 2" xfId="30098"/>
    <cellStyle name="Input cel 3 2 5 2 2 3" xfId="39330"/>
    <cellStyle name="Input cel 3 2 5 2 3" xfId="24774"/>
    <cellStyle name="Input cel 3 2 5 2 4" xfId="38173"/>
    <cellStyle name="Input cel 3 2 5 2 5" xfId="44181"/>
    <cellStyle name="Input cel 3 2 5 3" xfId="6862"/>
    <cellStyle name="Input cel 3 2 5 3 2" xfId="13149"/>
    <cellStyle name="Input cel 3 2 5 3 2 2" xfId="31476"/>
    <cellStyle name="Input cel 3 2 5 3 2 3" xfId="23688"/>
    <cellStyle name="Input cel 3 2 5 3 3" xfId="26314"/>
    <cellStyle name="Input cel 3 2 5 3 4" xfId="36583"/>
    <cellStyle name="Input cel 3 2 5 3 5" xfId="45720"/>
    <cellStyle name="Input cel 3 2 5 4" xfId="8788"/>
    <cellStyle name="Input cel 3 2 5 4 2" xfId="27834"/>
    <cellStyle name="Input cel 3 2 5 4 3" xfId="3766"/>
    <cellStyle name="Input cel 3 2 5 4 4" xfId="47385"/>
    <cellStyle name="Input cel 3 2 5 5" xfId="14812"/>
    <cellStyle name="Input cel 3 2 5 5 2" xfId="33139"/>
    <cellStyle name="Input cel 3 2 5 5 3" xfId="39967"/>
    <cellStyle name="Input cel 3 2 5 5 4" xfId="48140"/>
    <cellStyle name="Input cel 3 2 5 6" xfId="15506"/>
    <cellStyle name="Input cel 3 2 5 6 2" xfId="33833"/>
    <cellStyle name="Input cel 3 2 5 6 3" xfId="40661"/>
    <cellStyle name="Input cel 3 2 5 6 4" xfId="48834"/>
    <cellStyle name="Input cel 3 2 5 7" xfId="16124"/>
    <cellStyle name="Input cel 3 2 5 7 2" xfId="34451"/>
    <cellStyle name="Input cel 3 2 5 7 3" xfId="41279"/>
    <cellStyle name="Input cel 3 2 5 7 4" xfId="49452"/>
    <cellStyle name="Input cel 3 2 5 8" xfId="4771"/>
    <cellStyle name="Input cel 3 2 5 9" xfId="24223"/>
    <cellStyle name="Input cel 3 2 6" xfId="944"/>
    <cellStyle name="Input cel 3 2 6 10" xfId="36443"/>
    <cellStyle name="Input cel 3 2 6 11" xfId="42694"/>
    <cellStyle name="Input cel 3 2 6 12" xfId="38187"/>
    <cellStyle name="Input cel 3 2 6 13" xfId="43328"/>
    <cellStyle name="Input cel 3 2 6 2" xfId="5756"/>
    <cellStyle name="Input cel 3 2 6 2 2" xfId="12167"/>
    <cellStyle name="Input cel 3 2 6 2 2 2" xfId="30494"/>
    <cellStyle name="Input cel 3 2 6 2 2 3" xfId="29852"/>
    <cellStyle name="Input cel 3 2 6 2 3" xfId="25208"/>
    <cellStyle name="Input cel 3 2 6 2 4" xfId="35754"/>
    <cellStyle name="Input cel 3 2 6 2 5" xfId="44615"/>
    <cellStyle name="Input cel 3 2 6 3" xfId="5892"/>
    <cellStyle name="Input cel 3 2 6 3 2" xfId="12293"/>
    <cellStyle name="Input cel 3 2 6 3 2 2" xfId="30620"/>
    <cellStyle name="Input cel 3 2 6 3 2 3" xfId="36952"/>
    <cellStyle name="Input cel 3 2 6 3 3" xfId="25344"/>
    <cellStyle name="Input cel 3 2 6 3 4" xfId="35710"/>
    <cellStyle name="Input cel 3 2 6 3 5" xfId="44751"/>
    <cellStyle name="Input cel 3 2 6 4" xfId="7572"/>
    <cellStyle name="Input cel 3 2 6 4 2" xfId="26955"/>
    <cellStyle name="Input cel 3 2 6 4 3" xfId="37323"/>
    <cellStyle name="Input cel 3 2 6 4 4" xfId="46453"/>
    <cellStyle name="Input cel 3 2 6 5" xfId="14433"/>
    <cellStyle name="Input cel 3 2 6 5 2" xfId="32760"/>
    <cellStyle name="Input cel 3 2 6 5 3" xfId="39588"/>
    <cellStyle name="Input cel 3 2 6 5 4" xfId="47224"/>
    <cellStyle name="Input cel 3 2 6 6" xfId="14662"/>
    <cellStyle name="Input cel 3 2 6 6 2" xfId="32989"/>
    <cellStyle name="Input cel 3 2 6 6 3" xfId="39817"/>
    <cellStyle name="Input cel 3 2 6 6 4" xfId="47990"/>
    <cellStyle name="Input cel 3 2 6 7" xfId="15374"/>
    <cellStyle name="Input cel 3 2 6 7 2" xfId="33701"/>
    <cellStyle name="Input cel 3 2 6 7 3" xfId="40529"/>
    <cellStyle name="Input cel 3 2 6 7 4" xfId="48702"/>
    <cellStyle name="Input cel 3 2 6 8" xfId="3609"/>
    <cellStyle name="Input cel 3 2 6 9" xfId="3668"/>
    <cellStyle name="Input cel 3 2 7" xfId="6513"/>
    <cellStyle name="Input cel 3 2 7 2" xfId="12849"/>
    <cellStyle name="Input cel 3 2 7 2 2" xfId="31176"/>
    <cellStyle name="Input cel 3 2 7 2 3" xfId="35990"/>
    <cellStyle name="Input cel 3 2 7 3" xfId="25965"/>
    <cellStyle name="Input cel 3 2 7 4" xfId="35926"/>
    <cellStyle name="Input cel 3 2 7 5" xfId="45371"/>
    <cellStyle name="Input cel 3 2 8" xfId="6158"/>
    <cellStyle name="Input cel 3 2 8 2" xfId="12533"/>
    <cellStyle name="Input cel 3 2 8 2 2" xfId="30860"/>
    <cellStyle name="Input cel 3 2 8 2 3" xfId="37347"/>
    <cellStyle name="Input cel 3 2 8 3" xfId="25610"/>
    <cellStyle name="Input cel 3 2 8 4" xfId="4031"/>
    <cellStyle name="Input cel 3 2 8 5" xfId="45017"/>
    <cellStyle name="Input cel 3 2 9" xfId="6281"/>
    <cellStyle name="Input cel 3 2 9 2" xfId="12647"/>
    <cellStyle name="Input cel 3 2 9 2 2" xfId="30974"/>
    <cellStyle name="Input cel 3 2 9 2 3" xfId="24021"/>
    <cellStyle name="Input cel 3 2 9 3" xfId="25733"/>
    <cellStyle name="Input cel 3 2 9 4" xfId="38817"/>
    <cellStyle name="Input cel 3 2 9 5" xfId="45140"/>
    <cellStyle name="Input cel 3 3" xfId="483"/>
    <cellStyle name="Input cel 3 3 10" xfId="6070"/>
    <cellStyle name="Input cel 3 3 10 2" xfId="25522"/>
    <cellStyle name="Input cel 3 3 10 3" xfId="29960"/>
    <cellStyle name="Input cel 3 3 10 4" xfId="44929"/>
    <cellStyle name="Input cel 3 3 11" xfId="13624"/>
    <cellStyle name="Input cel 3 3 11 2" xfId="31951"/>
    <cellStyle name="Input cel 3 3 11 3" xfId="4443"/>
    <cellStyle name="Input cel 3 3 11 4" xfId="46264"/>
    <cellStyle name="Input cel 3 3 12" xfId="10946"/>
    <cellStyle name="Input cel 3 3 12 2" xfId="29497"/>
    <cellStyle name="Input cel 3 3 12 3" xfId="36369"/>
    <cellStyle name="Input cel 3 3 12 4" xfId="43431"/>
    <cellStyle name="Input cel 3 3 13" xfId="9999"/>
    <cellStyle name="Input cel 3 3 13 2" xfId="28786"/>
    <cellStyle name="Input cel 3 3 13 3" xfId="29365"/>
    <cellStyle name="Input cel 3 3 13 4" xfId="43037"/>
    <cellStyle name="Input cel 3 3 14" xfId="14305"/>
    <cellStyle name="Input cel 3 3 14 2" xfId="32632"/>
    <cellStyle name="Input cel 3 3 14 3" xfId="39460"/>
    <cellStyle name="Input cel 3 3 14 4" xfId="47040"/>
    <cellStyle name="Input cel 3 3 15" xfId="2963"/>
    <cellStyle name="Input cel 3 3 16" xfId="2841"/>
    <cellStyle name="Input cel 3 3 17" xfId="35699"/>
    <cellStyle name="Input cel 3 3 18" xfId="37814"/>
    <cellStyle name="Input cel 3 3 19" xfId="41951"/>
    <cellStyle name="Input cel 3 3 2" xfId="782"/>
    <cellStyle name="Input cel 3 3 2 10" xfId="13645"/>
    <cellStyle name="Input cel 3 3 2 10 2" xfId="31972"/>
    <cellStyle name="Input cel 3 3 2 10 3" xfId="26939"/>
    <cellStyle name="Input cel 3 3 2 10 4" xfId="46285"/>
    <cellStyle name="Input cel 3 3 2 11" xfId="10016"/>
    <cellStyle name="Input cel 3 3 2 11 2" xfId="28801"/>
    <cellStyle name="Input cel 3 3 2 11 3" xfId="37716"/>
    <cellStyle name="Input cel 3 3 2 11 4" xfId="43049"/>
    <cellStyle name="Input cel 3 3 2 12" xfId="13583"/>
    <cellStyle name="Input cel 3 3 2 12 2" xfId="31910"/>
    <cellStyle name="Input cel 3 3 2 12 3" xfId="29894"/>
    <cellStyle name="Input cel 3 3 2 12 4" xfId="46223"/>
    <cellStyle name="Input cel 3 3 2 13" xfId="3131"/>
    <cellStyle name="Input cel 3 3 2 14" xfId="4598"/>
    <cellStyle name="Input cel 3 3 2 15" xfId="28698"/>
    <cellStyle name="Input cel 3 3 2 16" xfId="29339"/>
    <cellStyle name="Input cel 3 3 2 17" xfId="38814"/>
    <cellStyle name="Input cel 3 3 2 18" xfId="42914"/>
    <cellStyle name="Input cel 3 3 2 2" xfId="1972"/>
    <cellStyle name="Input cel 3 3 2 2 10" xfId="4459"/>
    <cellStyle name="Input cel 3 3 2 2 11" xfId="23954"/>
    <cellStyle name="Input cel 3 3 2 2 12" xfId="36691"/>
    <cellStyle name="Input cel 3 3 2 2 13" xfId="4614"/>
    <cellStyle name="Input cel 3 3 2 2 14" xfId="41864"/>
    <cellStyle name="Input cel 3 3 2 2 15" xfId="43473"/>
    <cellStyle name="Input cel 3 3 2 2 2" xfId="993"/>
    <cellStyle name="Input cel 3 3 2 2 2 10" xfId="36043"/>
    <cellStyle name="Input cel 3 3 2 2 2 11" xfId="42282"/>
    <cellStyle name="Input cel 3 3 2 2 2 12" xfId="42148"/>
    <cellStyle name="Input cel 3 3 2 2 2 13" xfId="43374"/>
    <cellStyle name="Input cel 3 3 2 2 2 2" xfId="6335"/>
    <cellStyle name="Input cel 3 3 2 2 2 2 2" xfId="12697"/>
    <cellStyle name="Input cel 3 3 2 2 2 2 2 2" xfId="31024"/>
    <cellStyle name="Input cel 3 3 2 2 2 2 2 3" xfId="27298"/>
    <cellStyle name="Input cel 3 3 2 2 2 2 3" xfId="25787"/>
    <cellStyle name="Input cel 3 3 2 2 2 2 4" xfId="35949"/>
    <cellStyle name="Input cel 3 3 2 2 2 2 5" xfId="45194"/>
    <cellStyle name="Input cel 3 3 2 2 2 3" xfId="6251"/>
    <cellStyle name="Input cel 3 3 2 2 2 3 2" xfId="12620"/>
    <cellStyle name="Input cel 3 3 2 2 2 3 2 2" xfId="30947"/>
    <cellStyle name="Input cel 3 3 2 2 2 3 2 3" xfId="23793"/>
    <cellStyle name="Input cel 3 3 2 2 2 3 3" xfId="25703"/>
    <cellStyle name="Input cel 3 3 2 2 2 3 4" xfId="35552"/>
    <cellStyle name="Input cel 3 3 2 2 2 3 5" xfId="45110"/>
    <cellStyle name="Input cel 3 3 2 2 2 4" xfId="7621"/>
    <cellStyle name="Input cel 3 3 2 2 2 4 2" xfId="27004"/>
    <cellStyle name="Input cel 3 3 2 2 2 4 3" xfId="37402"/>
    <cellStyle name="Input cel 3 3 2 2 2 4 4" xfId="46501"/>
    <cellStyle name="Input cel 3 3 2 2 2 5" xfId="11228"/>
    <cellStyle name="Input cel 3 3 2 2 2 5 2" xfId="29686"/>
    <cellStyle name="Input cel 3 3 2 2 2 5 3" xfId="23919"/>
    <cellStyle name="Input cel 3 3 2 2 2 5 4" xfId="43438"/>
    <cellStyle name="Input cel 3 3 2 2 2 6" xfId="14022"/>
    <cellStyle name="Input cel 3 3 2 2 2 6 2" xfId="32349"/>
    <cellStyle name="Input cel 3 3 2 2 2 6 3" xfId="37768"/>
    <cellStyle name="Input cel 3 3 2 2 2 6 4" xfId="46753"/>
    <cellStyle name="Input cel 3 3 2 2 2 7" xfId="14310"/>
    <cellStyle name="Input cel 3 3 2 2 2 7 2" xfId="32637"/>
    <cellStyle name="Input cel 3 3 2 2 2 7 3" xfId="39465"/>
    <cellStyle name="Input cel 3 3 2 2 2 7 4" xfId="47045"/>
    <cellStyle name="Input cel 3 3 2 2 2 8" xfId="3658"/>
    <cellStyle name="Input cel 3 3 2 2 2 9" xfId="4015"/>
    <cellStyle name="Input cel 3 3 2 2 3" xfId="2691"/>
    <cellStyle name="Input cel 3 3 2 2 3 10" xfId="26904"/>
    <cellStyle name="Input cel 3 3 2 2 3 11" xfId="42328"/>
    <cellStyle name="Input cel 3 3 2 2 3 12" xfId="42029"/>
    <cellStyle name="Input cel 3 3 2 2 3 13" xfId="44010"/>
    <cellStyle name="Input cel 3 3 2 2 3 2" xfId="5265"/>
    <cellStyle name="Input cel 3 3 2 2 3 2 2" xfId="11714"/>
    <cellStyle name="Input cel 3 3 2 2 3 2 2 2" xfId="30041"/>
    <cellStyle name="Input cel 3 3 2 2 3 2 2 3" xfId="4434"/>
    <cellStyle name="Input cel 3 3 2 2 3 2 3" xfId="24717"/>
    <cellStyle name="Input cel 3 3 2 2 3 2 4" xfId="36737"/>
    <cellStyle name="Input cel 3 3 2 2 3 2 5" xfId="44124"/>
    <cellStyle name="Input cel 3 3 2 2 3 3" xfId="7242"/>
    <cellStyle name="Input cel 3 3 2 2 3 3 2" xfId="13529"/>
    <cellStyle name="Input cel 3 3 2 2 3 3 2 2" xfId="31856"/>
    <cellStyle name="Input cel 3 3 2 2 3 3 2 3" xfId="27666"/>
    <cellStyle name="Input cel 3 3 2 2 3 3 3" xfId="26694"/>
    <cellStyle name="Input cel 3 3 2 2 3 3 4" xfId="35657"/>
    <cellStyle name="Input cel 3 3 2 2 3 3 5" xfId="46100"/>
    <cellStyle name="Input cel 3 3 2 2 3 4" xfId="9168"/>
    <cellStyle name="Input cel 3 3 2 2 3 4 2" xfId="28214"/>
    <cellStyle name="Input cel 3 3 2 2 3 4 3" xfId="37299"/>
    <cellStyle name="Input cel 3 3 2 2 3 4 4" xfId="47765"/>
    <cellStyle name="Input cel 3 3 2 2 3 5" xfId="15192"/>
    <cellStyle name="Input cel 3 3 2 2 3 5 2" xfId="33519"/>
    <cellStyle name="Input cel 3 3 2 2 3 5 3" xfId="40347"/>
    <cellStyle name="Input cel 3 3 2 2 3 5 4" xfId="48520"/>
    <cellStyle name="Input cel 3 3 2 2 3 6" xfId="15886"/>
    <cellStyle name="Input cel 3 3 2 2 3 6 2" xfId="34213"/>
    <cellStyle name="Input cel 3 3 2 2 3 6 3" xfId="41041"/>
    <cellStyle name="Input cel 3 3 2 2 3 6 4" xfId="49214"/>
    <cellStyle name="Input cel 3 3 2 2 3 7" xfId="16504"/>
    <cellStyle name="Input cel 3 3 2 2 3 7 2" xfId="34831"/>
    <cellStyle name="Input cel 3 3 2 2 3 7 3" xfId="41659"/>
    <cellStyle name="Input cel 3 3 2 2 3 7 4" xfId="49832"/>
    <cellStyle name="Input cel 3 3 2 2 3 8" xfId="5151"/>
    <cellStyle name="Input cel 3 3 2 2 3 9" xfId="24603"/>
    <cellStyle name="Input cel 3 3 2 2 4" xfId="6019"/>
    <cellStyle name="Input cel 3 3 2 2 4 2" xfId="12408"/>
    <cellStyle name="Input cel 3 3 2 2 4 2 2" xfId="30735"/>
    <cellStyle name="Input cel 3 3 2 2 4 2 3" xfId="39329"/>
    <cellStyle name="Input cel 3 3 2 2 4 3" xfId="25471"/>
    <cellStyle name="Input cel 3 3 2 2 4 4" xfId="37394"/>
    <cellStyle name="Input cel 3 3 2 2 4 5" xfId="44878"/>
    <cellStyle name="Input cel 3 3 2 2 5" xfId="6639"/>
    <cellStyle name="Input cel 3 3 2 2 5 2" xfId="12953"/>
    <cellStyle name="Input cel 3 3 2 2 5 2 2" xfId="31280"/>
    <cellStyle name="Input cel 3 3 2 2 5 2 3" xfId="35965"/>
    <cellStyle name="Input cel 3 3 2 2 5 3" xfId="26091"/>
    <cellStyle name="Input cel 3 3 2 2 5 4" xfId="4506"/>
    <cellStyle name="Input cel 3 3 2 2 5 5" xfId="45497"/>
    <cellStyle name="Input cel 3 3 2 2 6" xfId="8449"/>
    <cellStyle name="Input cel 3 3 2 2 6 2" xfId="27563"/>
    <cellStyle name="Input cel 3 3 2 2 6 3" xfId="38062"/>
    <cellStyle name="Input cel 3 3 2 2 6 4" xfId="47133"/>
    <cellStyle name="Input cel 3 3 2 2 7" xfId="14580"/>
    <cellStyle name="Input cel 3 3 2 2 7 2" xfId="32907"/>
    <cellStyle name="Input cel 3 3 2 2 7 3" xfId="39735"/>
    <cellStyle name="Input cel 3 3 2 2 7 4" xfId="47908"/>
    <cellStyle name="Input cel 3 3 2 2 8" xfId="15308"/>
    <cellStyle name="Input cel 3 3 2 2 8 2" xfId="33635"/>
    <cellStyle name="Input cel 3 3 2 2 8 3" xfId="40463"/>
    <cellStyle name="Input cel 3 3 2 2 8 4" xfId="48636"/>
    <cellStyle name="Input cel 3 3 2 2 9" xfId="15967"/>
    <cellStyle name="Input cel 3 3 2 2 9 2" xfId="34294"/>
    <cellStyle name="Input cel 3 3 2 2 9 3" xfId="41122"/>
    <cellStyle name="Input cel 3 3 2 2 9 4" xfId="49295"/>
    <cellStyle name="Input cel 3 3 2 3" xfId="2368"/>
    <cellStyle name="Input cel 3 3 2 3 10" xfId="27244"/>
    <cellStyle name="Input cel 3 3 2 3 11" xfId="4593"/>
    <cellStyle name="Input cel 3 3 2 3 12" xfId="35729"/>
    <cellStyle name="Input cel 3 3 2 3 13" xfId="43687"/>
    <cellStyle name="Input cel 3 3 2 3 2" xfId="5921"/>
    <cellStyle name="Input cel 3 3 2 3 2 2" xfId="12319"/>
    <cellStyle name="Input cel 3 3 2 3 2 2 2" xfId="30646"/>
    <cellStyle name="Input cel 3 3 2 3 2 2 3" xfId="38885"/>
    <cellStyle name="Input cel 3 3 2 3 2 3" xfId="25373"/>
    <cellStyle name="Input cel 3 3 2 3 2 4" xfId="29014"/>
    <cellStyle name="Input cel 3 3 2 3 2 5" xfId="44780"/>
    <cellStyle name="Input cel 3 3 2 3 3" xfId="6919"/>
    <cellStyle name="Input cel 3 3 2 3 3 2" xfId="13206"/>
    <cellStyle name="Input cel 3 3 2 3 3 2 2" xfId="31533"/>
    <cellStyle name="Input cel 3 3 2 3 3 2 3" xfId="38339"/>
    <cellStyle name="Input cel 3 3 2 3 3 3" xfId="26371"/>
    <cellStyle name="Input cel 3 3 2 3 3 4" xfId="38878"/>
    <cellStyle name="Input cel 3 3 2 3 3 5" xfId="45777"/>
    <cellStyle name="Input cel 3 3 2 3 4" xfId="8845"/>
    <cellStyle name="Input cel 3 3 2 3 4 2" xfId="27891"/>
    <cellStyle name="Input cel 3 3 2 3 4 3" xfId="35692"/>
    <cellStyle name="Input cel 3 3 2 3 4 4" xfId="47442"/>
    <cellStyle name="Input cel 3 3 2 3 5" xfId="14869"/>
    <cellStyle name="Input cel 3 3 2 3 5 2" xfId="33196"/>
    <cellStyle name="Input cel 3 3 2 3 5 3" xfId="40024"/>
    <cellStyle name="Input cel 3 3 2 3 5 4" xfId="48197"/>
    <cellStyle name="Input cel 3 3 2 3 6" xfId="15563"/>
    <cellStyle name="Input cel 3 3 2 3 6 2" xfId="33890"/>
    <cellStyle name="Input cel 3 3 2 3 6 3" xfId="40718"/>
    <cellStyle name="Input cel 3 3 2 3 6 4" xfId="48891"/>
    <cellStyle name="Input cel 3 3 2 3 7" xfId="16181"/>
    <cellStyle name="Input cel 3 3 2 3 7 2" xfId="34508"/>
    <cellStyle name="Input cel 3 3 2 3 7 3" xfId="41336"/>
    <cellStyle name="Input cel 3 3 2 3 7 4" xfId="49509"/>
    <cellStyle name="Input cel 3 3 2 3 8" xfId="4828"/>
    <cellStyle name="Input cel 3 3 2 3 9" xfId="24280"/>
    <cellStyle name="Input cel 3 3 2 4" xfId="2228"/>
    <cellStyle name="Input cel 3 3 2 4 10" xfId="4066"/>
    <cellStyle name="Input cel 3 3 2 4 11" xfId="28500"/>
    <cellStyle name="Input cel 3 3 2 4 12" xfId="37696"/>
    <cellStyle name="Input cel 3 3 2 4 13" xfId="43547"/>
    <cellStyle name="Input cel 3 3 2 4 2" xfId="6193"/>
    <cellStyle name="Input cel 3 3 2 4 2 2" xfId="12567"/>
    <cellStyle name="Input cel 3 3 2 4 2 2 2" xfId="30894"/>
    <cellStyle name="Input cel 3 3 2 4 2 2 3" xfId="35306"/>
    <cellStyle name="Input cel 3 3 2 4 2 3" xfId="25645"/>
    <cellStyle name="Input cel 3 3 2 4 2 4" xfId="35576"/>
    <cellStyle name="Input cel 3 3 2 4 2 5" xfId="45052"/>
    <cellStyle name="Input cel 3 3 2 4 3" xfId="6779"/>
    <cellStyle name="Input cel 3 3 2 4 3 2" xfId="13066"/>
    <cellStyle name="Input cel 3 3 2 4 3 2 2" xfId="31393"/>
    <cellStyle name="Input cel 3 3 2 4 3 2 3" xfId="38849"/>
    <cellStyle name="Input cel 3 3 2 4 3 3" xfId="26231"/>
    <cellStyle name="Input cel 3 3 2 4 3 4" xfId="23692"/>
    <cellStyle name="Input cel 3 3 2 4 3 5" xfId="45637"/>
    <cellStyle name="Input cel 3 3 2 4 4" xfId="8705"/>
    <cellStyle name="Input cel 3 3 2 4 4 2" xfId="27751"/>
    <cellStyle name="Input cel 3 3 2 4 4 3" xfId="35598"/>
    <cellStyle name="Input cel 3 3 2 4 4 4" xfId="47302"/>
    <cellStyle name="Input cel 3 3 2 4 5" xfId="14729"/>
    <cellStyle name="Input cel 3 3 2 4 5 2" xfId="33056"/>
    <cellStyle name="Input cel 3 3 2 4 5 3" xfId="39884"/>
    <cellStyle name="Input cel 3 3 2 4 5 4" xfId="48057"/>
    <cellStyle name="Input cel 3 3 2 4 6" xfId="15423"/>
    <cellStyle name="Input cel 3 3 2 4 6 2" xfId="33750"/>
    <cellStyle name="Input cel 3 3 2 4 6 3" xfId="40578"/>
    <cellStyle name="Input cel 3 3 2 4 6 4" xfId="48751"/>
    <cellStyle name="Input cel 3 3 2 4 7" xfId="16041"/>
    <cellStyle name="Input cel 3 3 2 4 7 2" xfId="34368"/>
    <cellStyle name="Input cel 3 3 2 4 7 3" xfId="41196"/>
    <cellStyle name="Input cel 3 3 2 4 7 4" xfId="49369"/>
    <cellStyle name="Input cel 3 3 2 4 8" xfId="4688"/>
    <cellStyle name="Input cel 3 3 2 4 9" xfId="24140"/>
    <cellStyle name="Input cel 3 3 2 5" xfId="3439"/>
    <cellStyle name="Input cel 3 3 2 5 2" xfId="10475"/>
    <cellStyle name="Input cel 3 3 2 5 2 2" xfId="29169"/>
    <cellStyle name="Input cel 3 3 2 5 2 3" xfId="37668"/>
    <cellStyle name="Input cel 3 3 2 5 3" xfId="4134"/>
    <cellStyle name="Input cel 3 3 2 5 4" xfId="4312"/>
    <cellStyle name="Input cel 3 3 2 5 5" xfId="43285"/>
    <cellStyle name="Input cel 3 3 2 6" xfId="3223"/>
    <cellStyle name="Input cel 3 3 2 6 2" xfId="10272"/>
    <cellStyle name="Input cel 3 3 2 6 2 2" xfId="28990"/>
    <cellStyle name="Input cel 3 3 2 6 2 3" xfId="39026"/>
    <cellStyle name="Input cel 3 3 2 6 3" xfId="4370"/>
    <cellStyle name="Input cel 3 3 2 6 4" xfId="27081"/>
    <cellStyle name="Input cel 3 3 2 6 5" xfId="43127"/>
    <cellStyle name="Input cel 3 3 2 7" xfId="5202"/>
    <cellStyle name="Input cel 3 3 2 7 2" xfId="11655"/>
    <cellStyle name="Input cel 3 3 2 7 2 2" xfId="29982"/>
    <cellStyle name="Input cel 3 3 2 7 2 3" xfId="35294"/>
    <cellStyle name="Input cel 3 3 2 7 3" xfId="24654"/>
    <cellStyle name="Input cel 3 3 2 7 4" xfId="35732"/>
    <cellStyle name="Input cel 3 3 2 7 5" xfId="44061"/>
    <cellStyle name="Input cel 3 3 2 8" xfId="5355"/>
    <cellStyle name="Input cel 3 3 2 8 2" xfId="24807"/>
    <cellStyle name="Input cel 3 3 2 8 3" xfId="37465"/>
    <cellStyle name="Input cel 3 3 2 8 4" xfId="44214"/>
    <cellStyle name="Input cel 3 3 2 9" xfId="13681"/>
    <cellStyle name="Input cel 3 3 2 9 2" xfId="32008"/>
    <cellStyle name="Input cel 3 3 2 9 3" xfId="37180"/>
    <cellStyle name="Input cel 3 3 2 9 4" xfId="46321"/>
    <cellStyle name="Input cel 3 3 20" xfId="42795"/>
    <cellStyle name="Input cel 3 3 3" xfId="1306"/>
    <cellStyle name="Input cel 3 3 3 10" xfId="13711"/>
    <cellStyle name="Input cel 3 3 3 10 2" xfId="32038"/>
    <cellStyle name="Input cel 3 3 3 10 3" xfId="35427"/>
    <cellStyle name="Input cel 3 3 3 10 4" xfId="46351"/>
    <cellStyle name="Input cel 3 3 3 11" xfId="14434"/>
    <cellStyle name="Input cel 3 3 3 11 2" xfId="32761"/>
    <cellStyle name="Input cel 3 3 3 11 3" xfId="39589"/>
    <cellStyle name="Input cel 3 3 3 11 4" xfId="47225"/>
    <cellStyle name="Input cel 3 3 3 12" xfId="3910"/>
    <cellStyle name="Input cel 3 3 3 13" xfId="4360"/>
    <cellStyle name="Input cel 3 3 3 14" xfId="28441"/>
    <cellStyle name="Input cel 3 3 3 15" xfId="42268"/>
    <cellStyle name="Input cel 3 3 3 16" xfId="42256"/>
    <cellStyle name="Input cel 3 3 3 17" xfId="42979"/>
    <cellStyle name="Input cel 3 3 3 2" xfId="2508"/>
    <cellStyle name="Input cel 3 3 3 2 10" xfId="37118"/>
    <cellStyle name="Input cel 3 3 3 2 11" xfId="42340"/>
    <cellStyle name="Input cel 3 3 3 2 12" xfId="42580"/>
    <cellStyle name="Input cel 3 3 3 2 13" xfId="43827"/>
    <cellStyle name="Input cel 3 3 3 2 2" xfId="3346"/>
    <cellStyle name="Input cel 3 3 3 2 2 2" xfId="10384"/>
    <cellStyle name="Input cel 3 3 3 2 2 2 2" xfId="29102"/>
    <cellStyle name="Input cel 3 3 3 2 2 2 3" xfId="29609"/>
    <cellStyle name="Input cel 3 3 3 2 2 3" xfId="4352"/>
    <cellStyle name="Input cel 3 3 3 2 2 4" xfId="2887"/>
    <cellStyle name="Input cel 3 3 3 2 2 5" xfId="43247"/>
    <cellStyle name="Input cel 3 3 3 2 3" xfId="7059"/>
    <cellStyle name="Input cel 3 3 3 2 3 2" xfId="13346"/>
    <cellStyle name="Input cel 3 3 3 2 3 2 2" xfId="31673"/>
    <cellStyle name="Input cel 3 3 3 2 3 2 3" xfId="38569"/>
    <cellStyle name="Input cel 3 3 3 2 3 3" xfId="26511"/>
    <cellStyle name="Input cel 3 3 3 2 3 4" xfId="36781"/>
    <cellStyle name="Input cel 3 3 3 2 3 5" xfId="45917"/>
    <cellStyle name="Input cel 3 3 3 2 4" xfId="8985"/>
    <cellStyle name="Input cel 3 3 3 2 4 2" xfId="28031"/>
    <cellStyle name="Input cel 3 3 3 2 4 3" xfId="36224"/>
    <cellStyle name="Input cel 3 3 3 2 4 4" xfId="47582"/>
    <cellStyle name="Input cel 3 3 3 2 5" xfId="15009"/>
    <cellStyle name="Input cel 3 3 3 2 5 2" xfId="33336"/>
    <cellStyle name="Input cel 3 3 3 2 5 3" xfId="40164"/>
    <cellStyle name="Input cel 3 3 3 2 5 4" xfId="48337"/>
    <cellStyle name="Input cel 3 3 3 2 6" xfId="15703"/>
    <cellStyle name="Input cel 3 3 3 2 6 2" xfId="34030"/>
    <cellStyle name="Input cel 3 3 3 2 6 3" xfId="40858"/>
    <cellStyle name="Input cel 3 3 3 2 6 4" xfId="49031"/>
    <cellStyle name="Input cel 3 3 3 2 7" xfId="16321"/>
    <cellStyle name="Input cel 3 3 3 2 7 2" xfId="34648"/>
    <cellStyle name="Input cel 3 3 3 2 7 3" xfId="41476"/>
    <cellStyle name="Input cel 3 3 3 2 7 4" xfId="49649"/>
    <cellStyle name="Input cel 3 3 3 2 8" xfId="4968"/>
    <cellStyle name="Input cel 3 3 3 2 9" xfId="24420"/>
    <cellStyle name="Input cel 3 3 3 3" xfId="2586"/>
    <cellStyle name="Input cel 3 3 3 3 10" xfId="28453"/>
    <cellStyle name="Input cel 3 3 3 3 11" xfId="42354"/>
    <cellStyle name="Input cel 3 3 3 3 12" xfId="37899"/>
    <cellStyle name="Input cel 3 3 3 3 13" xfId="43905"/>
    <cellStyle name="Input cel 3 3 3 3 2" xfId="5801"/>
    <cellStyle name="Input cel 3 3 3 3 2 2" xfId="12208"/>
    <cellStyle name="Input cel 3 3 3 3 2 2 2" xfId="30535"/>
    <cellStyle name="Input cel 3 3 3 3 2 2 3" xfId="35845"/>
    <cellStyle name="Input cel 3 3 3 3 2 3" xfId="25253"/>
    <cellStyle name="Input cel 3 3 3 3 2 4" xfId="39009"/>
    <cellStyle name="Input cel 3 3 3 3 2 5" xfId="44660"/>
    <cellStyle name="Input cel 3 3 3 3 3" xfId="7137"/>
    <cellStyle name="Input cel 3 3 3 3 3 2" xfId="13424"/>
    <cellStyle name="Input cel 3 3 3 3 3 2 2" xfId="31751"/>
    <cellStyle name="Input cel 3 3 3 3 3 2 3" xfId="29253"/>
    <cellStyle name="Input cel 3 3 3 3 3 3" xfId="26589"/>
    <cellStyle name="Input cel 3 3 3 3 3 4" xfId="39123"/>
    <cellStyle name="Input cel 3 3 3 3 3 5" xfId="45995"/>
    <cellStyle name="Input cel 3 3 3 3 4" xfId="9063"/>
    <cellStyle name="Input cel 3 3 3 3 4 2" xfId="28109"/>
    <cellStyle name="Input cel 3 3 3 3 4 3" xfId="27230"/>
    <cellStyle name="Input cel 3 3 3 3 4 4" xfId="47660"/>
    <cellStyle name="Input cel 3 3 3 3 5" xfId="15087"/>
    <cellStyle name="Input cel 3 3 3 3 5 2" xfId="33414"/>
    <cellStyle name="Input cel 3 3 3 3 5 3" xfId="40242"/>
    <cellStyle name="Input cel 3 3 3 3 5 4" xfId="48415"/>
    <cellStyle name="Input cel 3 3 3 3 6" xfId="15781"/>
    <cellStyle name="Input cel 3 3 3 3 6 2" xfId="34108"/>
    <cellStyle name="Input cel 3 3 3 3 6 3" xfId="40936"/>
    <cellStyle name="Input cel 3 3 3 3 6 4" xfId="49109"/>
    <cellStyle name="Input cel 3 3 3 3 7" xfId="16399"/>
    <cellStyle name="Input cel 3 3 3 3 7 2" xfId="34726"/>
    <cellStyle name="Input cel 3 3 3 3 7 3" xfId="41554"/>
    <cellStyle name="Input cel 3 3 3 3 7 4" xfId="49727"/>
    <cellStyle name="Input cel 3 3 3 3 8" xfId="5046"/>
    <cellStyle name="Input cel 3 3 3 3 9" xfId="24498"/>
    <cellStyle name="Input cel 3 3 3 4" xfId="5865"/>
    <cellStyle name="Input cel 3 3 3 4 2" xfId="12271"/>
    <cellStyle name="Input cel 3 3 3 4 2 2" xfId="30598"/>
    <cellStyle name="Input cel 3 3 3 4 2 3" xfId="38058"/>
    <cellStyle name="Input cel 3 3 3 4 3" xfId="25317"/>
    <cellStyle name="Input cel 3 3 3 4 4" xfId="36442"/>
    <cellStyle name="Input cel 3 3 3 4 5" xfId="44724"/>
    <cellStyle name="Input cel 3 3 3 5" xfId="5440"/>
    <cellStyle name="Input cel 3 3 3 5 2" xfId="11876"/>
    <cellStyle name="Input cel 3 3 3 5 2 2" xfId="30203"/>
    <cellStyle name="Input cel 3 3 3 5 2 3" xfId="36093"/>
    <cellStyle name="Input cel 3 3 3 5 3" xfId="24892"/>
    <cellStyle name="Input cel 3 3 3 5 4" xfId="38248"/>
    <cellStyle name="Input cel 3 3 3 5 5" xfId="44299"/>
    <cellStyle name="Input cel 3 3 3 6" xfId="6208"/>
    <cellStyle name="Input cel 3 3 3 6 2" xfId="12582"/>
    <cellStyle name="Input cel 3 3 3 6 2 2" xfId="30909"/>
    <cellStyle name="Input cel 3 3 3 6 2 3" xfId="36448"/>
    <cellStyle name="Input cel 3 3 3 6 3" xfId="25660"/>
    <cellStyle name="Input cel 3 3 3 6 4" xfId="3782"/>
    <cellStyle name="Input cel 3 3 3 6 5" xfId="45067"/>
    <cellStyle name="Input cel 3 3 3 7" xfId="7326"/>
    <cellStyle name="Input cel 3 3 3 7 2" xfId="26778"/>
    <cellStyle name="Input cel 3 3 3 7 3" xfId="37927"/>
    <cellStyle name="Input cel 3 3 3 7 4" xfId="46184"/>
    <cellStyle name="Input cel 3 3 3 8" xfId="13979"/>
    <cellStyle name="Input cel 3 3 3 8 2" xfId="32306"/>
    <cellStyle name="Input cel 3 3 3 8 3" xfId="38175"/>
    <cellStyle name="Input cel 3 3 3 8 4" xfId="46710"/>
    <cellStyle name="Input cel 3 3 3 9" xfId="14125"/>
    <cellStyle name="Input cel 3 3 3 9 2" xfId="32452"/>
    <cellStyle name="Input cel 3 3 3 9 3" xfId="29374"/>
    <cellStyle name="Input cel 3 3 3 9 4" xfId="46856"/>
    <cellStyle name="Input cel 3 3 4" xfId="1735"/>
    <cellStyle name="Input cel 3 3 4 10" xfId="14437"/>
    <cellStyle name="Input cel 3 3 4 10 2" xfId="32764"/>
    <cellStyle name="Input cel 3 3 4 10 3" xfId="39592"/>
    <cellStyle name="Input cel 3 3 4 10 4" xfId="47228"/>
    <cellStyle name="Input cel 3 3 4 11" xfId="14664"/>
    <cellStyle name="Input cel 3 3 4 11 2" xfId="32991"/>
    <cellStyle name="Input cel 3 3 4 11 3" xfId="39819"/>
    <cellStyle name="Input cel 3 3 4 11 4" xfId="47992"/>
    <cellStyle name="Input cel 3 3 4 12" xfId="4261"/>
    <cellStyle name="Input cel 3 3 4 13" xfId="23772"/>
    <cellStyle name="Input cel 3 3 4 14" xfId="38372"/>
    <cellStyle name="Input cel 3 3 4 15" xfId="42370"/>
    <cellStyle name="Input cel 3 3 4 16" xfId="42449"/>
    <cellStyle name="Input cel 3 3 4 17" xfId="42860"/>
    <cellStyle name="Input cel 3 3 4 2" xfId="2434"/>
    <cellStyle name="Input cel 3 3 4 2 10" xfId="35577"/>
    <cellStyle name="Input cel 3 3 4 2 11" xfId="35814"/>
    <cellStyle name="Input cel 3 3 4 2 12" xfId="41811"/>
    <cellStyle name="Input cel 3 3 4 2 13" xfId="43753"/>
    <cellStyle name="Input cel 3 3 4 2 2" xfId="5762"/>
    <cellStyle name="Input cel 3 3 4 2 2 2" xfId="12173"/>
    <cellStyle name="Input cel 3 3 4 2 2 2 2" xfId="30500"/>
    <cellStyle name="Input cel 3 3 4 2 2 2 3" xfId="39145"/>
    <cellStyle name="Input cel 3 3 4 2 2 3" xfId="25214"/>
    <cellStyle name="Input cel 3 3 4 2 2 4" xfId="36618"/>
    <cellStyle name="Input cel 3 3 4 2 2 5" xfId="44621"/>
    <cellStyle name="Input cel 3 3 4 2 3" xfId="6985"/>
    <cellStyle name="Input cel 3 3 4 2 3 2" xfId="13272"/>
    <cellStyle name="Input cel 3 3 4 2 3 2 2" xfId="31599"/>
    <cellStyle name="Input cel 3 3 4 2 3 2 3" xfId="35160"/>
    <cellStyle name="Input cel 3 3 4 2 3 3" xfId="26437"/>
    <cellStyle name="Input cel 3 3 4 2 3 4" xfId="28375"/>
    <cellStyle name="Input cel 3 3 4 2 3 5" xfId="45843"/>
    <cellStyle name="Input cel 3 3 4 2 4" xfId="8911"/>
    <cellStyle name="Input cel 3 3 4 2 4 2" xfId="27957"/>
    <cellStyle name="Input cel 3 3 4 2 4 3" xfId="38864"/>
    <cellStyle name="Input cel 3 3 4 2 4 4" xfId="47508"/>
    <cellStyle name="Input cel 3 3 4 2 5" xfId="14935"/>
    <cellStyle name="Input cel 3 3 4 2 5 2" xfId="33262"/>
    <cellStyle name="Input cel 3 3 4 2 5 3" xfId="40090"/>
    <cellStyle name="Input cel 3 3 4 2 5 4" xfId="48263"/>
    <cellStyle name="Input cel 3 3 4 2 6" xfId="15629"/>
    <cellStyle name="Input cel 3 3 4 2 6 2" xfId="33956"/>
    <cellStyle name="Input cel 3 3 4 2 6 3" xfId="40784"/>
    <cellStyle name="Input cel 3 3 4 2 6 4" xfId="48957"/>
    <cellStyle name="Input cel 3 3 4 2 7" xfId="16247"/>
    <cellStyle name="Input cel 3 3 4 2 7 2" xfId="34574"/>
    <cellStyle name="Input cel 3 3 4 2 7 3" xfId="41402"/>
    <cellStyle name="Input cel 3 3 4 2 7 4" xfId="49575"/>
    <cellStyle name="Input cel 3 3 4 2 8" xfId="4894"/>
    <cellStyle name="Input cel 3 3 4 2 9" xfId="24346"/>
    <cellStyle name="Input cel 3 3 4 3" xfId="2327"/>
    <cellStyle name="Input cel 3 3 4 3 10" xfId="26915"/>
    <cellStyle name="Input cel 3 3 4 3 11" xfId="37206"/>
    <cellStyle name="Input cel 3 3 4 3 12" xfId="37494"/>
    <cellStyle name="Input cel 3 3 4 3 13" xfId="43646"/>
    <cellStyle name="Input cel 3 3 4 3 2" xfId="6176"/>
    <cellStyle name="Input cel 3 3 4 3 2 2" xfId="12550"/>
    <cellStyle name="Input cel 3 3 4 3 2 2 2" xfId="30877"/>
    <cellStyle name="Input cel 3 3 4 3 2 2 3" xfId="35092"/>
    <cellStyle name="Input cel 3 3 4 3 2 3" xfId="25628"/>
    <cellStyle name="Input cel 3 3 4 3 2 4" xfId="29625"/>
    <cellStyle name="Input cel 3 3 4 3 2 5" xfId="45035"/>
    <cellStyle name="Input cel 3 3 4 3 3" xfId="6878"/>
    <cellStyle name="Input cel 3 3 4 3 3 2" xfId="13165"/>
    <cellStyle name="Input cel 3 3 4 3 3 2 2" xfId="31492"/>
    <cellStyle name="Input cel 3 3 4 3 3 2 3" xfId="27678"/>
    <cellStyle name="Input cel 3 3 4 3 3 3" xfId="26330"/>
    <cellStyle name="Input cel 3 3 4 3 3 4" xfId="36286"/>
    <cellStyle name="Input cel 3 3 4 3 3 5" xfId="45736"/>
    <cellStyle name="Input cel 3 3 4 3 4" xfId="8804"/>
    <cellStyle name="Input cel 3 3 4 3 4 2" xfId="27850"/>
    <cellStyle name="Input cel 3 3 4 3 4 3" xfId="36943"/>
    <cellStyle name="Input cel 3 3 4 3 4 4" xfId="47401"/>
    <cellStyle name="Input cel 3 3 4 3 5" xfId="14828"/>
    <cellStyle name="Input cel 3 3 4 3 5 2" xfId="33155"/>
    <cellStyle name="Input cel 3 3 4 3 5 3" xfId="39983"/>
    <cellStyle name="Input cel 3 3 4 3 5 4" xfId="48156"/>
    <cellStyle name="Input cel 3 3 4 3 6" xfId="15522"/>
    <cellStyle name="Input cel 3 3 4 3 6 2" xfId="33849"/>
    <cellStyle name="Input cel 3 3 4 3 6 3" xfId="40677"/>
    <cellStyle name="Input cel 3 3 4 3 6 4" xfId="48850"/>
    <cellStyle name="Input cel 3 3 4 3 7" xfId="16140"/>
    <cellStyle name="Input cel 3 3 4 3 7 2" xfId="34467"/>
    <cellStyle name="Input cel 3 3 4 3 7 3" xfId="41295"/>
    <cellStyle name="Input cel 3 3 4 3 7 4" xfId="49468"/>
    <cellStyle name="Input cel 3 3 4 3 8" xfId="4787"/>
    <cellStyle name="Input cel 3 3 4 3 9" xfId="24239"/>
    <cellStyle name="Input cel 3 3 4 4" xfId="6385"/>
    <cellStyle name="Input cel 3 3 4 4 2" xfId="12741"/>
    <cellStyle name="Input cel 3 3 4 4 2 2" xfId="31068"/>
    <cellStyle name="Input cel 3 3 4 4 2 3" xfId="35443"/>
    <cellStyle name="Input cel 3 3 4 4 3" xfId="25837"/>
    <cellStyle name="Input cel 3 3 4 4 4" xfId="38793"/>
    <cellStyle name="Input cel 3 3 4 4 5" xfId="45244"/>
    <cellStyle name="Input cel 3 3 4 5" xfId="6457"/>
    <cellStyle name="Input cel 3 3 4 5 2" xfId="12802"/>
    <cellStyle name="Input cel 3 3 4 5 2 2" xfId="31129"/>
    <cellStyle name="Input cel 3 3 4 5 2 3" xfId="37172"/>
    <cellStyle name="Input cel 3 3 4 5 3" xfId="25909"/>
    <cellStyle name="Input cel 3 3 4 5 4" xfId="29382"/>
    <cellStyle name="Input cel 3 3 4 5 5" xfId="45316"/>
    <cellStyle name="Input cel 3 3 4 6" xfId="6178"/>
    <cellStyle name="Input cel 3 3 4 6 2" xfId="12552"/>
    <cellStyle name="Input cel 3 3 4 6 2 2" xfId="30879"/>
    <cellStyle name="Input cel 3 3 4 6 2 3" xfId="3736"/>
    <cellStyle name="Input cel 3 3 4 6 3" xfId="25630"/>
    <cellStyle name="Input cel 3 3 4 6 4" xfId="23672"/>
    <cellStyle name="Input cel 3 3 4 6 5" xfId="45037"/>
    <cellStyle name="Input cel 3 3 4 7" xfId="3180"/>
    <cellStyle name="Input cel 3 3 4 7 2" xfId="3097"/>
    <cellStyle name="Input cel 3 3 4 7 3" xfId="39201"/>
    <cellStyle name="Input cel 3 3 4 7 4" xfId="43100"/>
    <cellStyle name="Input cel 3 3 4 8" xfId="14242"/>
    <cellStyle name="Input cel 3 3 4 8 2" xfId="32569"/>
    <cellStyle name="Input cel 3 3 4 8 3" xfId="27494"/>
    <cellStyle name="Input cel 3 3 4 8 4" xfId="46973"/>
    <cellStyle name="Input cel 3 3 4 9" xfId="14190"/>
    <cellStyle name="Input cel 3 3 4 9 2" xfId="32517"/>
    <cellStyle name="Input cel 3 3 4 9 3" xfId="37443"/>
    <cellStyle name="Input cel 3 3 4 9 4" xfId="46921"/>
    <cellStyle name="Input cel 3 3 5" xfId="2509"/>
    <cellStyle name="Input cel 3 3 5 10" xfId="39266"/>
    <cellStyle name="Input cel 3 3 5 11" xfId="4653"/>
    <cellStyle name="Input cel 3 3 5 12" xfId="38378"/>
    <cellStyle name="Input cel 3 3 5 13" xfId="43828"/>
    <cellStyle name="Input cel 3 3 5 2" xfId="5856"/>
    <cellStyle name="Input cel 3 3 5 2 2" xfId="12262"/>
    <cellStyle name="Input cel 3 3 5 2 2 2" xfId="30589"/>
    <cellStyle name="Input cel 3 3 5 2 2 3" xfId="36590"/>
    <cellStyle name="Input cel 3 3 5 2 3" xfId="25308"/>
    <cellStyle name="Input cel 3 3 5 2 4" xfId="36066"/>
    <cellStyle name="Input cel 3 3 5 2 5" xfId="44715"/>
    <cellStyle name="Input cel 3 3 5 3" xfId="7060"/>
    <cellStyle name="Input cel 3 3 5 3 2" xfId="13347"/>
    <cellStyle name="Input cel 3 3 5 3 2 2" xfId="31674"/>
    <cellStyle name="Input cel 3 3 5 3 2 3" xfId="29872"/>
    <cellStyle name="Input cel 3 3 5 3 3" xfId="26512"/>
    <cellStyle name="Input cel 3 3 5 3 4" xfId="38933"/>
    <cellStyle name="Input cel 3 3 5 3 5" xfId="45918"/>
    <cellStyle name="Input cel 3 3 5 4" xfId="8986"/>
    <cellStyle name="Input cel 3 3 5 4 2" xfId="28032"/>
    <cellStyle name="Input cel 3 3 5 4 3" xfId="37750"/>
    <cellStyle name="Input cel 3 3 5 4 4" xfId="47583"/>
    <cellStyle name="Input cel 3 3 5 5" xfId="15010"/>
    <cellStyle name="Input cel 3 3 5 5 2" xfId="33337"/>
    <cellStyle name="Input cel 3 3 5 5 3" xfId="40165"/>
    <cellStyle name="Input cel 3 3 5 5 4" xfId="48338"/>
    <cellStyle name="Input cel 3 3 5 6" xfId="15704"/>
    <cellStyle name="Input cel 3 3 5 6 2" xfId="34031"/>
    <cellStyle name="Input cel 3 3 5 6 3" xfId="40859"/>
    <cellStyle name="Input cel 3 3 5 6 4" xfId="49032"/>
    <cellStyle name="Input cel 3 3 5 7" xfId="16322"/>
    <cellStyle name="Input cel 3 3 5 7 2" xfId="34649"/>
    <cellStyle name="Input cel 3 3 5 7 3" xfId="41477"/>
    <cellStyle name="Input cel 3 3 5 7 4" xfId="49650"/>
    <cellStyle name="Input cel 3 3 5 8" xfId="4969"/>
    <cellStyle name="Input cel 3 3 5 9" xfId="24421"/>
    <cellStyle name="Input cel 3 3 6" xfId="2571"/>
    <cellStyle name="Input cel 3 3 6 10" xfId="26856"/>
    <cellStyle name="Input cel 3 3 6 11" xfId="42540"/>
    <cellStyle name="Input cel 3 3 6 12" xfId="36660"/>
    <cellStyle name="Input cel 3 3 6 13" xfId="43890"/>
    <cellStyle name="Input cel 3 3 6 2" xfId="5317"/>
    <cellStyle name="Input cel 3 3 6 2 2" xfId="11766"/>
    <cellStyle name="Input cel 3 3 6 2 2 2" xfId="30093"/>
    <cellStyle name="Input cel 3 3 6 2 2 3" xfId="27166"/>
    <cellStyle name="Input cel 3 3 6 2 3" xfId="24769"/>
    <cellStyle name="Input cel 3 3 6 2 4" xfId="37557"/>
    <cellStyle name="Input cel 3 3 6 2 5" xfId="44176"/>
    <cellStyle name="Input cel 3 3 6 3" xfId="7122"/>
    <cellStyle name="Input cel 3 3 6 3 2" xfId="13409"/>
    <cellStyle name="Input cel 3 3 6 3 2 2" xfId="31736"/>
    <cellStyle name="Input cel 3 3 6 3 2 3" xfId="27712"/>
    <cellStyle name="Input cel 3 3 6 3 3" xfId="26574"/>
    <cellStyle name="Input cel 3 3 6 3 4" xfId="27129"/>
    <cellStyle name="Input cel 3 3 6 3 5" xfId="45980"/>
    <cellStyle name="Input cel 3 3 6 4" xfId="9048"/>
    <cellStyle name="Input cel 3 3 6 4 2" xfId="28094"/>
    <cellStyle name="Input cel 3 3 6 4 3" xfId="39122"/>
    <cellStyle name="Input cel 3 3 6 4 4" xfId="47645"/>
    <cellStyle name="Input cel 3 3 6 5" xfId="15072"/>
    <cellStyle name="Input cel 3 3 6 5 2" xfId="33399"/>
    <cellStyle name="Input cel 3 3 6 5 3" xfId="40227"/>
    <cellStyle name="Input cel 3 3 6 5 4" xfId="48400"/>
    <cellStyle name="Input cel 3 3 6 6" xfId="15766"/>
    <cellStyle name="Input cel 3 3 6 6 2" xfId="34093"/>
    <cellStyle name="Input cel 3 3 6 6 3" xfId="40921"/>
    <cellStyle name="Input cel 3 3 6 6 4" xfId="49094"/>
    <cellStyle name="Input cel 3 3 6 7" xfId="16384"/>
    <cellStyle name="Input cel 3 3 6 7 2" xfId="34711"/>
    <cellStyle name="Input cel 3 3 6 7 3" xfId="41539"/>
    <cellStyle name="Input cel 3 3 6 7 4" xfId="49712"/>
    <cellStyle name="Input cel 3 3 6 8" xfId="5031"/>
    <cellStyle name="Input cel 3 3 6 9" xfId="24483"/>
    <cellStyle name="Input cel 3 3 7" xfId="6469"/>
    <cellStyle name="Input cel 3 3 7 2" xfId="12812"/>
    <cellStyle name="Input cel 3 3 7 2 2" xfId="31139"/>
    <cellStyle name="Input cel 3 3 7 2 3" xfId="37000"/>
    <cellStyle name="Input cel 3 3 7 3" xfId="25921"/>
    <cellStyle name="Input cel 3 3 7 4" xfId="38532"/>
    <cellStyle name="Input cel 3 3 7 5" xfId="45328"/>
    <cellStyle name="Input cel 3 3 8" xfId="5785"/>
    <cellStyle name="Input cel 3 3 8 2" xfId="12194"/>
    <cellStyle name="Input cel 3 3 8 2 2" xfId="30521"/>
    <cellStyle name="Input cel 3 3 8 2 3" xfId="35608"/>
    <cellStyle name="Input cel 3 3 8 3" xfId="25237"/>
    <cellStyle name="Input cel 3 3 8 4" xfId="29834"/>
    <cellStyle name="Input cel 3 3 8 5" xfId="44644"/>
    <cellStyle name="Input cel 3 3 9" xfId="5631"/>
    <cellStyle name="Input cel 3 3 9 2" xfId="12057"/>
    <cellStyle name="Input cel 3 3 9 2 2" xfId="30384"/>
    <cellStyle name="Input cel 3 3 9 2 3" xfId="36928"/>
    <cellStyle name="Input cel 3 3 9 3" xfId="25083"/>
    <cellStyle name="Input cel 3 3 9 4" xfId="29881"/>
    <cellStyle name="Input cel 3 3 9 5" xfId="44490"/>
    <cellStyle name="Input cel 3 4" xfId="484"/>
    <cellStyle name="Input cel 3 4 10" xfId="5987"/>
    <cellStyle name="Input cel 3 4 10 2" xfId="25439"/>
    <cellStyle name="Input cel 3 4 10 3" xfId="38418"/>
    <cellStyle name="Input cel 3 4 10 4" xfId="44846"/>
    <cellStyle name="Input cel 3 4 11" xfId="13625"/>
    <cellStyle name="Input cel 3 4 11 2" xfId="31952"/>
    <cellStyle name="Input cel 3 4 11 3" xfId="4064"/>
    <cellStyle name="Input cel 3 4 11 4" xfId="46265"/>
    <cellStyle name="Input cel 3 4 12" xfId="11405"/>
    <cellStyle name="Input cel 3 4 12 2" xfId="29817"/>
    <cellStyle name="Input cel 3 4 12 3" xfId="36272"/>
    <cellStyle name="Input cel 3 4 12 4" xfId="43456"/>
    <cellStyle name="Input cel 3 4 13" xfId="9997"/>
    <cellStyle name="Input cel 3 4 13 2" xfId="28785"/>
    <cellStyle name="Input cel 3 4 13 3" xfId="35980"/>
    <cellStyle name="Input cel 3 4 13 4" xfId="43036"/>
    <cellStyle name="Input cel 3 4 14" xfId="13850"/>
    <cellStyle name="Input cel 3 4 14 2" xfId="32177"/>
    <cellStyle name="Input cel 3 4 14 3" xfId="38989"/>
    <cellStyle name="Input cel 3 4 14 4" xfId="46570"/>
    <cellStyle name="Input cel 3 4 15" xfId="2964"/>
    <cellStyle name="Input cel 3 4 16" xfId="2840"/>
    <cellStyle name="Input cel 3 4 17" xfId="37330"/>
    <cellStyle name="Input cel 3 4 18" xfId="42603"/>
    <cellStyle name="Input cel 3 4 19" xfId="29732"/>
    <cellStyle name="Input cel 3 4 2" xfId="783"/>
    <cellStyle name="Input cel 3 4 2 10" xfId="13895"/>
    <cellStyle name="Input cel 3 4 2 10 2" xfId="32222"/>
    <cellStyle name="Input cel 3 4 2 10 3" xfId="36163"/>
    <cellStyle name="Input cel 3 4 2 10 4" xfId="46620"/>
    <cellStyle name="Input cel 3 4 2 11" xfId="14301"/>
    <cellStyle name="Input cel 3 4 2 11 2" xfId="32628"/>
    <cellStyle name="Input cel 3 4 2 11 3" xfId="39456"/>
    <cellStyle name="Input cel 3 4 2 11 4" xfId="47036"/>
    <cellStyle name="Input cel 3 4 2 12" xfId="14500"/>
    <cellStyle name="Input cel 3 4 2 12 2" xfId="32827"/>
    <cellStyle name="Input cel 3 4 2 12 3" xfId="39655"/>
    <cellStyle name="Input cel 3 4 2 12 4" xfId="47828"/>
    <cellStyle name="Input cel 3 4 2 13" xfId="3132"/>
    <cellStyle name="Input cel 3 4 2 14" xfId="4008"/>
    <cellStyle name="Input cel 3 4 2 15" xfId="39104"/>
    <cellStyle name="Input cel 3 4 2 16" xfId="42731"/>
    <cellStyle name="Input cel 3 4 2 17" xfId="41768"/>
    <cellStyle name="Input cel 3 4 2 18" xfId="42915"/>
    <cellStyle name="Input cel 3 4 2 2" xfId="1973"/>
    <cellStyle name="Input cel 3 4 2 2 10" xfId="4460"/>
    <cellStyle name="Input cel 3 4 2 2 11" xfId="23955"/>
    <cellStyle name="Input cel 3 4 2 2 12" xfId="38847"/>
    <cellStyle name="Input cel 3 4 2 2 13" xfId="2931"/>
    <cellStyle name="Input cel 3 4 2 2 14" xfId="4284"/>
    <cellStyle name="Input cel 3 4 2 2 15" xfId="43474"/>
    <cellStyle name="Input cel 3 4 2 2 2" xfId="994"/>
    <cellStyle name="Input cel 3 4 2 2 2 10" xfId="37569"/>
    <cellStyle name="Input cel 3 4 2 2 2 11" xfId="36790"/>
    <cellStyle name="Input cel 3 4 2 2 2 12" xfId="28409"/>
    <cellStyle name="Input cel 3 4 2 2 2 13" xfId="43375"/>
    <cellStyle name="Input cel 3 4 2 2 2 2" xfId="5331"/>
    <cellStyle name="Input cel 3 4 2 2 2 2 2" xfId="11779"/>
    <cellStyle name="Input cel 3 4 2 2 2 2 2 2" xfId="30106"/>
    <cellStyle name="Input cel 3 4 2 2 2 2 2 3" xfId="34908"/>
    <cellStyle name="Input cel 3 4 2 2 2 2 3" xfId="24783"/>
    <cellStyle name="Input cel 3 4 2 2 2 2 4" xfId="27616"/>
    <cellStyle name="Input cel 3 4 2 2 2 2 5" xfId="44190"/>
    <cellStyle name="Input cel 3 4 2 2 2 3" xfId="6432"/>
    <cellStyle name="Input cel 3 4 2 2 2 3 2" xfId="12783"/>
    <cellStyle name="Input cel 3 4 2 2 2 3 2 2" xfId="31110"/>
    <cellStyle name="Input cel 3 4 2 2 2 3 2 3" xfId="28930"/>
    <cellStyle name="Input cel 3 4 2 2 2 3 3" xfId="25884"/>
    <cellStyle name="Input cel 3 4 2 2 2 3 4" xfId="36490"/>
    <cellStyle name="Input cel 3 4 2 2 2 3 5" xfId="45291"/>
    <cellStyle name="Input cel 3 4 2 2 2 4" xfId="7622"/>
    <cellStyle name="Input cel 3 4 2 2 2 4 2" xfId="27005"/>
    <cellStyle name="Input cel 3 4 2 2 2 4 3" xfId="28374"/>
    <cellStyle name="Input cel 3 4 2 2 2 4 4" xfId="46502"/>
    <cellStyle name="Input cel 3 4 2 2 2 5" xfId="10054"/>
    <cellStyle name="Input cel 3 4 2 2 2 5 2" xfId="28832"/>
    <cellStyle name="Input cel 3 4 2 2 2 5 3" xfId="3815"/>
    <cellStyle name="Input cel 3 4 2 2 2 5 4" xfId="43067"/>
    <cellStyle name="Input cel 3 4 2 2 2 6" xfId="14424"/>
    <cellStyle name="Input cel 3 4 2 2 2 6 2" xfId="32751"/>
    <cellStyle name="Input cel 3 4 2 2 2 6 3" xfId="39579"/>
    <cellStyle name="Input cel 3 4 2 2 2 6 4" xfId="47215"/>
    <cellStyle name="Input cel 3 4 2 2 2 7" xfId="14656"/>
    <cellStyle name="Input cel 3 4 2 2 2 7 2" xfId="32983"/>
    <cellStyle name="Input cel 3 4 2 2 2 7 3" xfId="39811"/>
    <cellStyle name="Input cel 3 4 2 2 2 7 4" xfId="47984"/>
    <cellStyle name="Input cel 3 4 2 2 2 8" xfId="3659"/>
    <cellStyle name="Input cel 3 4 2 2 2 9" xfId="3092"/>
    <cellStyle name="Input cel 3 4 2 2 3" xfId="2692"/>
    <cellStyle name="Input cel 3 4 2 2 3 10" xfId="35851"/>
    <cellStyle name="Input cel 3 4 2 2 3 11" xfId="4044"/>
    <cellStyle name="Input cel 3 4 2 2 3 12" xfId="42390"/>
    <cellStyle name="Input cel 3 4 2 2 3 13" xfId="44011"/>
    <cellStyle name="Input cel 3 4 2 2 3 2" xfId="5395"/>
    <cellStyle name="Input cel 3 4 2 2 3 2 2" xfId="11832"/>
    <cellStyle name="Input cel 3 4 2 2 3 2 2 2" xfId="30159"/>
    <cellStyle name="Input cel 3 4 2 2 3 2 2 3" xfId="24091"/>
    <cellStyle name="Input cel 3 4 2 2 3 2 3" xfId="24847"/>
    <cellStyle name="Input cel 3 4 2 2 3 2 4" xfId="28345"/>
    <cellStyle name="Input cel 3 4 2 2 3 2 5" xfId="44254"/>
    <cellStyle name="Input cel 3 4 2 2 3 3" xfId="7243"/>
    <cellStyle name="Input cel 3 4 2 2 3 3 2" xfId="13530"/>
    <cellStyle name="Input cel 3 4 2 2 3 3 2 2" xfId="31857"/>
    <cellStyle name="Input cel 3 4 2 2 3 3 2 3" xfId="24055"/>
    <cellStyle name="Input cel 3 4 2 2 3 3 3" xfId="26695"/>
    <cellStyle name="Input cel 3 4 2 2 3 3 4" xfId="37313"/>
    <cellStyle name="Input cel 3 4 2 2 3 3 5" xfId="46101"/>
    <cellStyle name="Input cel 3 4 2 2 3 4" xfId="9169"/>
    <cellStyle name="Input cel 3 4 2 2 3 4 2" xfId="28215"/>
    <cellStyle name="Input cel 3 4 2 2 3 4 3" xfId="28269"/>
    <cellStyle name="Input cel 3 4 2 2 3 4 4" xfId="47766"/>
    <cellStyle name="Input cel 3 4 2 2 3 5" xfId="15193"/>
    <cellStyle name="Input cel 3 4 2 2 3 5 2" xfId="33520"/>
    <cellStyle name="Input cel 3 4 2 2 3 5 3" xfId="40348"/>
    <cellStyle name="Input cel 3 4 2 2 3 5 4" xfId="48521"/>
    <cellStyle name="Input cel 3 4 2 2 3 6" xfId="15887"/>
    <cellStyle name="Input cel 3 4 2 2 3 6 2" xfId="34214"/>
    <cellStyle name="Input cel 3 4 2 2 3 6 3" xfId="41042"/>
    <cellStyle name="Input cel 3 4 2 2 3 6 4" xfId="49215"/>
    <cellStyle name="Input cel 3 4 2 2 3 7" xfId="16505"/>
    <cellStyle name="Input cel 3 4 2 2 3 7 2" xfId="34832"/>
    <cellStyle name="Input cel 3 4 2 2 3 7 3" xfId="41660"/>
    <cellStyle name="Input cel 3 4 2 2 3 7 4" xfId="49833"/>
    <cellStyle name="Input cel 3 4 2 2 3 8" xfId="5152"/>
    <cellStyle name="Input cel 3 4 2 2 3 9" xfId="24604"/>
    <cellStyle name="Input cel 3 4 2 2 4" xfId="5797"/>
    <cellStyle name="Input cel 3 4 2 2 4 2" xfId="12205"/>
    <cellStyle name="Input cel 3 4 2 2 4 2 2" xfId="30532"/>
    <cellStyle name="Input cel 3 4 2 2 4 2 3" xfId="37868"/>
    <cellStyle name="Input cel 3 4 2 2 4 3" xfId="25249"/>
    <cellStyle name="Input cel 3 4 2 2 4 4" xfId="23684"/>
    <cellStyle name="Input cel 3 4 2 2 4 5" xfId="44656"/>
    <cellStyle name="Input cel 3 4 2 2 5" xfId="6640"/>
    <cellStyle name="Input cel 3 4 2 2 5 2" xfId="12954"/>
    <cellStyle name="Input cel 3 4 2 2 5 2 2" xfId="31281"/>
    <cellStyle name="Input cel 3 4 2 2 5 2 3" xfId="37491"/>
    <cellStyle name="Input cel 3 4 2 2 5 3" xfId="26092"/>
    <cellStyle name="Input cel 3 4 2 2 5 4" xfId="4082"/>
    <cellStyle name="Input cel 3 4 2 2 5 5" xfId="45498"/>
    <cellStyle name="Input cel 3 4 2 2 6" xfId="8450"/>
    <cellStyle name="Input cel 3 4 2 2 6 2" xfId="27564"/>
    <cellStyle name="Input cel 3 4 2 2 6 3" xfId="29305"/>
    <cellStyle name="Input cel 3 4 2 2 6 4" xfId="47134"/>
    <cellStyle name="Input cel 3 4 2 2 7" xfId="14581"/>
    <cellStyle name="Input cel 3 4 2 2 7 2" xfId="32908"/>
    <cellStyle name="Input cel 3 4 2 2 7 3" xfId="39736"/>
    <cellStyle name="Input cel 3 4 2 2 7 4" xfId="47909"/>
    <cellStyle name="Input cel 3 4 2 2 8" xfId="15309"/>
    <cellStyle name="Input cel 3 4 2 2 8 2" xfId="33636"/>
    <cellStyle name="Input cel 3 4 2 2 8 3" xfId="40464"/>
    <cellStyle name="Input cel 3 4 2 2 8 4" xfId="48637"/>
    <cellStyle name="Input cel 3 4 2 2 9" xfId="15968"/>
    <cellStyle name="Input cel 3 4 2 2 9 2" xfId="34295"/>
    <cellStyle name="Input cel 3 4 2 2 9 3" xfId="41123"/>
    <cellStyle name="Input cel 3 4 2 2 9 4" xfId="49296"/>
    <cellStyle name="Input cel 3 4 2 3" xfId="2200"/>
    <cellStyle name="Input cel 3 4 2 3 10" xfId="29333"/>
    <cellStyle name="Input cel 3 4 2 3 11" xfId="42382"/>
    <cellStyle name="Input cel 3 4 2 3 12" xfId="42490"/>
    <cellStyle name="Input cel 3 4 2 3 13" xfId="43519"/>
    <cellStyle name="Input cel 3 4 2 3 2" xfId="5466"/>
    <cellStyle name="Input cel 3 4 2 3 2 2" xfId="11902"/>
    <cellStyle name="Input cel 3 4 2 3 2 2 2" xfId="30229"/>
    <cellStyle name="Input cel 3 4 2 3 2 2 3" xfId="28892"/>
    <cellStyle name="Input cel 3 4 2 3 2 3" xfId="24918"/>
    <cellStyle name="Input cel 3 4 2 3 2 4" xfId="35986"/>
    <cellStyle name="Input cel 3 4 2 3 2 5" xfId="44325"/>
    <cellStyle name="Input cel 3 4 2 3 3" xfId="6751"/>
    <cellStyle name="Input cel 3 4 2 3 3 2" xfId="13038"/>
    <cellStyle name="Input cel 3 4 2 3 3 2 2" xfId="31365"/>
    <cellStyle name="Input cel 3 4 2 3 3 2 3" xfId="38164"/>
    <cellStyle name="Input cel 3 4 2 3 3 3" xfId="26203"/>
    <cellStyle name="Input cel 3 4 2 3 3 4" xfId="3890"/>
    <cellStyle name="Input cel 3 4 2 3 3 5" xfId="45609"/>
    <cellStyle name="Input cel 3 4 2 3 4" xfId="8677"/>
    <cellStyle name="Input cel 3 4 2 3 4 2" xfId="27723"/>
    <cellStyle name="Input cel 3 4 2 3 4 3" xfId="38541"/>
    <cellStyle name="Input cel 3 4 2 3 4 4" xfId="47274"/>
    <cellStyle name="Input cel 3 4 2 3 5" xfId="14701"/>
    <cellStyle name="Input cel 3 4 2 3 5 2" xfId="33028"/>
    <cellStyle name="Input cel 3 4 2 3 5 3" xfId="39856"/>
    <cellStyle name="Input cel 3 4 2 3 5 4" xfId="48029"/>
    <cellStyle name="Input cel 3 4 2 3 6" xfId="15395"/>
    <cellStyle name="Input cel 3 4 2 3 6 2" xfId="33722"/>
    <cellStyle name="Input cel 3 4 2 3 6 3" xfId="40550"/>
    <cellStyle name="Input cel 3 4 2 3 6 4" xfId="48723"/>
    <cellStyle name="Input cel 3 4 2 3 7" xfId="16013"/>
    <cellStyle name="Input cel 3 4 2 3 7 2" xfId="34340"/>
    <cellStyle name="Input cel 3 4 2 3 7 3" xfId="41168"/>
    <cellStyle name="Input cel 3 4 2 3 7 4" xfId="49341"/>
    <cellStyle name="Input cel 3 4 2 3 8" xfId="4660"/>
    <cellStyle name="Input cel 3 4 2 3 9" xfId="24112"/>
    <cellStyle name="Input cel 3 4 2 4" xfId="2616"/>
    <cellStyle name="Input cel 3 4 2 4 10" xfId="37287"/>
    <cellStyle name="Input cel 3 4 2 4 11" xfId="42738"/>
    <cellStyle name="Input cel 3 4 2 4 12" xfId="3828"/>
    <cellStyle name="Input cel 3 4 2 4 13" xfId="43935"/>
    <cellStyle name="Input cel 3 4 2 4 2" xfId="6044"/>
    <cellStyle name="Input cel 3 4 2 4 2 2" xfId="12429"/>
    <cellStyle name="Input cel 3 4 2 4 2 2 2" xfId="30756"/>
    <cellStyle name="Input cel 3 4 2 4 2 2 3" xfId="38850"/>
    <cellStyle name="Input cel 3 4 2 4 2 3" xfId="25496"/>
    <cellStyle name="Input cel 3 4 2 4 2 4" xfId="37090"/>
    <cellStyle name="Input cel 3 4 2 4 2 5" xfId="44903"/>
    <cellStyle name="Input cel 3 4 2 4 3" xfId="7167"/>
    <cellStyle name="Input cel 3 4 2 4 3 2" xfId="13454"/>
    <cellStyle name="Input cel 3 4 2 4 3 2 2" xfId="31781"/>
    <cellStyle name="Input cel 3 4 2 4 3 2 3" xfId="36101"/>
    <cellStyle name="Input cel 3 4 2 4 3 3" xfId="26619"/>
    <cellStyle name="Input cel 3 4 2 4 3 4" xfId="37850"/>
    <cellStyle name="Input cel 3 4 2 4 3 5" xfId="46025"/>
    <cellStyle name="Input cel 3 4 2 4 4" xfId="9093"/>
    <cellStyle name="Input cel 3 4 2 4 4 2" xfId="28139"/>
    <cellStyle name="Input cel 3 4 2 4 4 3" xfId="36296"/>
    <cellStyle name="Input cel 3 4 2 4 4 4" xfId="47690"/>
    <cellStyle name="Input cel 3 4 2 4 5" xfId="15117"/>
    <cellStyle name="Input cel 3 4 2 4 5 2" xfId="33444"/>
    <cellStyle name="Input cel 3 4 2 4 5 3" xfId="40272"/>
    <cellStyle name="Input cel 3 4 2 4 5 4" xfId="48445"/>
    <cellStyle name="Input cel 3 4 2 4 6" xfId="15811"/>
    <cellStyle name="Input cel 3 4 2 4 6 2" xfId="34138"/>
    <cellStyle name="Input cel 3 4 2 4 6 3" xfId="40966"/>
    <cellStyle name="Input cel 3 4 2 4 6 4" xfId="49139"/>
    <cellStyle name="Input cel 3 4 2 4 7" xfId="16429"/>
    <cellStyle name="Input cel 3 4 2 4 7 2" xfId="34756"/>
    <cellStyle name="Input cel 3 4 2 4 7 3" xfId="41584"/>
    <cellStyle name="Input cel 3 4 2 4 7 4" xfId="49757"/>
    <cellStyle name="Input cel 3 4 2 4 8" xfId="5076"/>
    <cellStyle name="Input cel 3 4 2 4 9" xfId="24528"/>
    <cellStyle name="Input cel 3 4 2 5" xfId="3486"/>
    <cellStyle name="Input cel 3 4 2 5 2" xfId="10521"/>
    <cellStyle name="Input cel 3 4 2 5 2 2" xfId="29205"/>
    <cellStyle name="Input cel 3 4 2 5 2 3" xfId="3753"/>
    <cellStyle name="Input cel 3 4 2 5 3" xfId="4211"/>
    <cellStyle name="Input cel 3 4 2 5 4" xfId="38262"/>
    <cellStyle name="Input cel 3 4 2 5 5" xfId="43295"/>
    <cellStyle name="Input cel 3 4 2 6" xfId="5696"/>
    <cellStyle name="Input cel 3 4 2 6 2" xfId="12114"/>
    <cellStyle name="Input cel 3 4 2 6 2 2" xfId="30441"/>
    <cellStyle name="Input cel 3 4 2 6 2 3" xfId="35363"/>
    <cellStyle name="Input cel 3 4 2 6 3" xfId="25148"/>
    <cellStyle name="Input cel 3 4 2 6 4" xfId="35683"/>
    <cellStyle name="Input cel 3 4 2 6 5" xfId="44555"/>
    <cellStyle name="Input cel 3 4 2 7" xfId="3189"/>
    <cellStyle name="Input cel 3 4 2 7 2" xfId="10238"/>
    <cellStyle name="Input cel 3 4 2 7 2 2" xfId="28961"/>
    <cellStyle name="Input cel 3 4 2 7 2 3" xfId="38009"/>
    <cellStyle name="Input cel 3 4 2 7 3" xfId="4122"/>
    <cellStyle name="Input cel 3 4 2 7 4" xfId="28672"/>
    <cellStyle name="Input cel 3 4 2 7 5" xfId="43108"/>
    <cellStyle name="Input cel 3 4 2 8" xfId="6728"/>
    <cellStyle name="Input cel 3 4 2 8 2" xfId="26180"/>
    <cellStyle name="Input cel 3 4 2 8 3" xfId="27267"/>
    <cellStyle name="Input cel 3 4 2 8 4" xfId="45586"/>
    <cellStyle name="Input cel 3 4 2 9" xfId="13682"/>
    <cellStyle name="Input cel 3 4 2 9 2" xfId="32009"/>
    <cellStyle name="Input cel 3 4 2 9 3" xfId="39327"/>
    <cellStyle name="Input cel 3 4 2 9 4" xfId="46322"/>
    <cellStyle name="Input cel 3 4 20" xfId="42796"/>
    <cellStyle name="Input cel 3 4 3" xfId="1307"/>
    <cellStyle name="Input cel 3 4 3 10" xfId="14635"/>
    <cellStyle name="Input cel 3 4 3 10 2" xfId="32962"/>
    <cellStyle name="Input cel 3 4 3 10 3" xfId="39790"/>
    <cellStyle name="Input cel 3 4 3 10 4" xfId="47963"/>
    <cellStyle name="Input cel 3 4 3 11" xfId="15358"/>
    <cellStyle name="Input cel 3 4 3 11 2" xfId="33685"/>
    <cellStyle name="Input cel 3 4 3 11 3" xfId="40513"/>
    <cellStyle name="Input cel 3 4 3 11 4" xfId="48686"/>
    <cellStyle name="Input cel 3 4 3 12" xfId="3911"/>
    <cellStyle name="Input cel 3 4 3 13" xfId="3763"/>
    <cellStyle name="Input cel 3 4 3 14" xfId="39239"/>
    <cellStyle name="Input cel 3 4 3 15" xfId="42768"/>
    <cellStyle name="Input cel 3 4 3 16" xfId="41866"/>
    <cellStyle name="Input cel 3 4 3 17" xfId="42980"/>
    <cellStyle name="Input cel 3 4 3 2" xfId="2451"/>
    <cellStyle name="Input cel 3 4 3 2 10" xfId="38052"/>
    <cellStyle name="Input cel 3 4 3 2 11" xfId="41857"/>
    <cellStyle name="Input cel 3 4 3 2 12" xfId="35992"/>
    <cellStyle name="Input cel 3 4 3 2 13" xfId="43770"/>
    <cellStyle name="Input cel 3 4 3 2 2" xfId="6202"/>
    <cellStyle name="Input cel 3 4 3 2 2 2" xfId="12576"/>
    <cellStyle name="Input cel 3 4 3 2 2 2 2" xfId="30903"/>
    <cellStyle name="Input cel 3 4 3 2 2 2 3" xfId="38991"/>
    <cellStyle name="Input cel 3 4 3 2 2 3" xfId="25654"/>
    <cellStyle name="Input cel 3 4 3 2 2 4" xfId="37840"/>
    <cellStyle name="Input cel 3 4 3 2 2 5" xfId="45061"/>
    <cellStyle name="Input cel 3 4 3 2 3" xfId="7002"/>
    <cellStyle name="Input cel 3 4 3 2 3 2" xfId="13289"/>
    <cellStyle name="Input cel 3 4 3 2 3 2 2" xfId="31616"/>
    <cellStyle name="Input cel 3 4 3 2 3 2 3" xfId="38872"/>
    <cellStyle name="Input cel 3 4 3 2 3 3" xfId="26454"/>
    <cellStyle name="Input cel 3 4 3 2 3 4" xfId="27075"/>
    <cellStyle name="Input cel 3 4 3 2 3 5" xfId="45860"/>
    <cellStyle name="Input cel 3 4 3 2 4" xfId="8928"/>
    <cellStyle name="Input cel 3 4 3 2 4 2" xfId="27974"/>
    <cellStyle name="Input cel 3 4 3 2 4 3" xfId="39169"/>
    <cellStyle name="Input cel 3 4 3 2 4 4" xfId="47525"/>
    <cellStyle name="Input cel 3 4 3 2 5" xfId="14952"/>
    <cellStyle name="Input cel 3 4 3 2 5 2" xfId="33279"/>
    <cellStyle name="Input cel 3 4 3 2 5 3" xfId="40107"/>
    <cellStyle name="Input cel 3 4 3 2 5 4" xfId="48280"/>
    <cellStyle name="Input cel 3 4 3 2 6" xfId="15646"/>
    <cellStyle name="Input cel 3 4 3 2 6 2" xfId="33973"/>
    <cellStyle name="Input cel 3 4 3 2 6 3" xfId="40801"/>
    <cellStyle name="Input cel 3 4 3 2 6 4" xfId="48974"/>
    <cellStyle name="Input cel 3 4 3 2 7" xfId="16264"/>
    <cellStyle name="Input cel 3 4 3 2 7 2" xfId="34591"/>
    <cellStyle name="Input cel 3 4 3 2 7 3" xfId="41419"/>
    <cellStyle name="Input cel 3 4 3 2 7 4" xfId="49592"/>
    <cellStyle name="Input cel 3 4 3 2 8" xfId="4911"/>
    <cellStyle name="Input cel 3 4 3 2 9" xfId="24363"/>
    <cellStyle name="Input cel 3 4 3 3" xfId="2458"/>
    <cellStyle name="Input cel 3 4 3 3 10" xfId="36288"/>
    <cellStyle name="Input cel 3 4 3 3 11" xfId="42384"/>
    <cellStyle name="Input cel 3 4 3 3 12" xfId="41921"/>
    <cellStyle name="Input cel 3 4 3 3 13" xfId="43777"/>
    <cellStyle name="Input cel 3 4 3 3 2" xfId="5654"/>
    <cellStyle name="Input cel 3 4 3 3 2 2" xfId="12078"/>
    <cellStyle name="Input cel 3 4 3 3 2 2 2" xfId="30405"/>
    <cellStyle name="Input cel 3 4 3 3 2 2 3" xfId="24012"/>
    <cellStyle name="Input cel 3 4 3 3 2 3" xfId="25106"/>
    <cellStyle name="Input cel 3 4 3 3 2 4" xfId="38868"/>
    <cellStyle name="Input cel 3 4 3 3 2 5" xfId="44513"/>
    <cellStyle name="Input cel 3 4 3 3 3" xfId="7009"/>
    <cellStyle name="Input cel 3 4 3 3 3 2" xfId="13296"/>
    <cellStyle name="Input cel 3 4 3 3 3 2 2" xfId="31623"/>
    <cellStyle name="Input cel 3 4 3 3 3 2 3" xfId="38489"/>
    <cellStyle name="Input cel 3 4 3 3 3 3" xfId="26461"/>
    <cellStyle name="Input cel 3 4 3 3 3 4" xfId="37104"/>
    <cellStyle name="Input cel 3 4 3 3 3 5" xfId="45867"/>
    <cellStyle name="Input cel 3 4 3 3 4" xfId="8935"/>
    <cellStyle name="Input cel 3 4 3 3 4 2" xfId="27981"/>
    <cellStyle name="Input cel 3 4 3 3 4 3" xfId="36132"/>
    <cellStyle name="Input cel 3 4 3 3 4 4" xfId="47532"/>
    <cellStyle name="Input cel 3 4 3 3 5" xfId="14959"/>
    <cellStyle name="Input cel 3 4 3 3 5 2" xfId="33286"/>
    <cellStyle name="Input cel 3 4 3 3 5 3" xfId="40114"/>
    <cellStyle name="Input cel 3 4 3 3 5 4" xfId="48287"/>
    <cellStyle name="Input cel 3 4 3 3 6" xfId="15653"/>
    <cellStyle name="Input cel 3 4 3 3 6 2" xfId="33980"/>
    <cellStyle name="Input cel 3 4 3 3 6 3" xfId="40808"/>
    <cellStyle name="Input cel 3 4 3 3 6 4" xfId="48981"/>
    <cellStyle name="Input cel 3 4 3 3 7" xfId="16271"/>
    <cellStyle name="Input cel 3 4 3 3 7 2" xfId="34598"/>
    <cellStyle name="Input cel 3 4 3 3 7 3" xfId="41426"/>
    <cellStyle name="Input cel 3 4 3 3 7 4" xfId="49599"/>
    <cellStyle name="Input cel 3 4 3 3 8" xfId="4918"/>
    <cellStyle name="Input cel 3 4 3 3 9" xfId="24370"/>
    <cellStyle name="Input cel 3 4 3 4" xfId="5726"/>
    <cellStyle name="Input cel 3 4 3 4 2" xfId="12141"/>
    <cellStyle name="Input cel 3 4 3 4 2 2" xfId="30468"/>
    <cellStyle name="Input cel 3 4 3 4 2 3" xfId="28350"/>
    <cellStyle name="Input cel 3 4 3 4 3" xfId="25178"/>
    <cellStyle name="Input cel 3 4 3 4 4" xfId="27550"/>
    <cellStyle name="Input cel 3 4 3 4 5" xfId="44585"/>
    <cellStyle name="Input cel 3 4 3 5" xfId="5650"/>
    <cellStyle name="Input cel 3 4 3 5 2" xfId="12074"/>
    <cellStyle name="Input cel 3 4 3 5 2 2" xfId="30401"/>
    <cellStyle name="Input cel 3 4 3 5 2 3" xfId="37192"/>
    <cellStyle name="Input cel 3 4 3 5 3" xfId="25102"/>
    <cellStyle name="Input cel 3 4 3 5 4" xfId="35951"/>
    <cellStyle name="Input cel 3 4 3 5 5" xfId="44509"/>
    <cellStyle name="Input cel 3 4 3 6" xfId="5578"/>
    <cellStyle name="Input cel 3 4 3 6 2" xfId="12007"/>
    <cellStyle name="Input cel 3 4 3 6 2 2" xfId="30334"/>
    <cellStyle name="Input cel 3 4 3 6 2 3" xfId="39352"/>
    <cellStyle name="Input cel 3 4 3 6 3" xfId="25030"/>
    <cellStyle name="Input cel 3 4 3 6 4" xfId="27090"/>
    <cellStyle name="Input cel 3 4 3 6 5" xfId="44437"/>
    <cellStyle name="Input cel 3 4 3 7" xfId="5377"/>
    <cellStyle name="Input cel 3 4 3 7 2" xfId="24829"/>
    <cellStyle name="Input cel 3 4 3 7 3" xfId="39042"/>
    <cellStyle name="Input cel 3 4 3 7 4" xfId="44236"/>
    <cellStyle name="Input cel 3 4 3 8" xfId="13980"/>
    <cellStyle name="Input cel 3 4 3 8 2" xfId="32307"/>
    <cellStyle name="Input cel 3 4 3 8 3" xfId="29438"/>
    <cellStyle name="Input cel 3 4 3 8 4" xfId="46711"/>
    <cellStyle name="Input cel 3 4 3 9" xfId="14400"/>
    <cellStyle name="Input cel 3 4 3 9 2" xfId="32727"/>
    <cellStyle name="Input cel 3 4 3 9 3" xfId="39555"/>
    <cellStyle name="Input cel 3 4 3 9 4" xfId="47191"/>
    <cellStyle name="Input cel 3 4 4" xfId="1736"/>
    <cellStyle name="Input cel 3 4 4 10" xfId="14683"/>
    <cellStyle name="Input cel 3 4 4 10 2" xfId="33010"/>
    <cellStyle name="Input cel 3 4 4 10 3" xfId="39838"/>
    <cellStyle name="Input cel 3 4 4 10 4" xfId="48011"/>
    <cellStyle name="Input cel 3 4 4 11" xfId="15385"/>
    <cellStyle name="Input cel 3 4 4 11 2" xfId="33712"/>
    <cellStyle name="Input cel 3 4 4 11 3" xfId="40540"/>
    <cellStyle name="Input cel 3 4 4 11 4" xfId="48713"/>
    <cellStyle name="Input cel 3 4 4 12" xfId="4262"/>
    <cellStyle name="Input cel 3 4 4 13" xfId="23773"/>
    <cellStyle name="Input cel 3 4 4 14" xfId="29651"/>
    <cellStyle name="Input cel 3 4 4 15" xfId="38505"/>
    <cellStyle name="Input cel 3 4 4 16" xfId="29179"/>
    <cellStyle name="Input cel 3 4 4 17" xfId="42861"/>
    <cellStyle name="Input cel 3 4 4 2" xfId="2638"/>
    <cellStyle name="Input cel 3 4 4 2 10" xfId="29403"/>
    <cellStyle name="Input cel 3 4 4 2 11" xfId="37420"/>
    <cellStyle name="Input cel 3 4 4 2 12" xfId="42191"/>
    <cellStyle name="Input cel 3 4 4 2 13" xfId="43957"/>
    <cellStyle name="Input cel 3 4 4 2 2" xfId="3350"/>
    <cellStyle name="Input cel 3 4 4 2 2 2" xfId="10388"/>
    <cellStyle name="Input cel 3 4 4 2 2 2 2" xfId="29106"/>
    <cellStyle name="Input cel 3 4 4 2 2 2 3" xfId="37586"/>
    <cellStyle name="Input cel 3 4 4 2 2 3" xfId="4244"/>
    <cellStyle name="Input cel 3 4 4 2 2 4" xfId="2891"/>
    <cellStyle name="Input cel 3 4 4 2 2 5" xfId="43251"/>
    <cellStyle name="Input cel 3 4 4 2 3" xfId="7189"/>
    <cellStyle name="Input cel 3 4 4 2 3 2" xfId="13476"/>
    <cellStyle name="Input cel 3 4 4 2 3 2 2" xfId="31803"/>
    <cellStyle name="Input cel 3 4 4 2 3 2 3" xfId="38764"/>
    <cellStyle name="Input cel 3 4 4 2 3 3" xfId="26641"/>
    <cellStyle name="Input cel 3 4 4 2 3 4" xfId="29747"/>
    <cellStyle name="Input cel 3 4 4 2 3 5" xfId="46047"/>
    <cellStyle name="Input cel 3 4 4 2 4" xfId="9115"/>
    <cellStyle name="Input cel 3 4 4 2 4 2" xfId="28161"/>
    <cellStyle name="Input cel 3 4 4 2 4 3" xfId="28569"/>
    <cellStyle name="Input cel 3 4 4 2 4 4" xfId="47712"/>
    <cellStyle name="Input cel 3 4 4 2 5" xfId="15139"/>
    <cellStyle name="Input cel 3 4 4 2 5 2" xfId="33466"/>
    <cellStyle name="Input cel 3 4 4 2 5 3" xfId="40294"/>
    <cellStyle name="Input cel 3 4 4 2 5 4" xfId="48467"/>
    <cellStyle name="Input cel 3 4 4 2 6" xfId="15833"/>
    <cellStyle name="Input cel 3 4 4 2 6 2" xfId="34160"/>
    <cellStyle name="Input cel 3 4 4 2 6 3" xfId="40988"/>
    <cellStyle name="Input cel 3 4 4 2 6 4" xfId="49161"/>
    <cellStyle name="Input cel 3 4 4 2 7" xfId="16451"/>
    <cellStyle name="Input cel 3 4 4 2 7 2" xfId="34778"/>
    <cellStyle name="Input cel 3 4 4 2 7 3" xfId="41606"/>
    <cellStyle name="Input cel 3 4 4 2 7 4" xfId="49779"/>
    <cellStyle name="Input cel 3 4 4 2 8" xfId="5098"/>
    <cellStyle name="Input cel 3 4 4 2 9" xfId="24550"/>
    <cellStyle name="Input cel 3 4 4 3" xfId="1025"/>
    <cellStyle name="Input cel 3 4 4 3 10" xfId="35453"/>
    <cellStyle name="Input cel 3 4 4 3 11" xfId="28417"/>
    <cellStyle name="Input cel 3 4 4 3 12" xfId="42653"/>
    <cellStyle name="Input cel 3 4 4 3 13" xfId="43388"/>
    <cellStyle name="Input cel 3 4 4 3 2" xfId="5852"/>
    <cellStyle name="Input cel 3 4 4 3 2 2" xfId="12258"/>
    <cellStyle name="Input cel 3 4 4 3 2 2 2" xfId="30585"/>
    <cellStyle name="Input cel 3 4 4 3 2 2 3" xfId="35726"/>
    <cellStyle name="Input cel 3 4 4 3 2 3" xfId="25304"/>
    <cellStyle name="Input cel 3 4 4 3 2 4" xfId="38336"/>
    <cellStyle name="Input cel 3 4 4 3 2 5" xfId="44711"/>
    <cellStyle name="Input cel 3 4 4 3 3" xfId="5887"/>
    <cellStyle name="Input cel 3 4 4 3 3 2" xfId="12289"/>
    <cellStyle name="Input cel 3 4 4 3 3 2 2" xfId="30616"/>
    <cellStyle name="Input cel 3 4 4 3 3 2 3" xfId="37701"/>
    <cellStyle name="Input cel 3 4 4 3 3 3" xfId="25339"/>
    <cellStyle name="Input cel 3 4 4 3 3 4" xfId="39279"/>
    <cellStyle name="Input cel 3 4 4 3 3 5" xfId="44746"/>
    <cellStyle name="Input cel 3 4 4 3 4" xfId="7653"/>
    <cellStyle name="Input cel 3 4 4 3 4 2" xfId="27031"/>
    <cellStyle name="Input cel 3 4 4 3 4 3" xfId="28764"/>
    <cellStyle name="Input cel 3 4 4 3 4 4" xfId="46524"/>
    <cellStyle name="Input cel 3 4 4 3 5" xfId="14369"/>
    <cellStyle name="Input cel 3 4 4 3 5 2" xfId="32696"/>
    <cellStyle name="Input cel 3 4 4 3 5 3" xfId="39524"/>
    <cellStyle name="Input cel 3 4 4 3 5 4" xfId="47104"/>
    <cellStyle name="Input cel 3 4 4 3 6" xfId="14554"/>
    <cellStyle name="Input cel 3 4 4 3 6 2" xfId="32881"/>
    <cellStyle name="Input cel 3 4 4 3 6 3" xfId="39709"/>
    <cellStyle name="Input cel 3 4 4 3 6 4" xfId="47882"/>
    <cellStyle name="Input cel 3 4 4 3 7" xfId="15284"/>
    <cellStyle name="Input cel 3 4 4 3 7 2" xfId="33611"/>
    <cellStyle name="Input cel 3 4 4 3 7 3" xfId="40439"/>
    <cellStyle name="Input cel 3 4 4 3 7 4" xfId="48612"/>
    <cellStyle name="Input cel 3 4 4 3 8" xfId="3683"/>
    <cellStyle name="Input cel 3 4 4 3 9" xfId="3111"/>
    <cellStyle name="Input cel 3 4 4 4" xfId="6491"/>
    <cellStyle name="Input cel 3 4 4 4 2" xfId="12831"/>
    <cellStyle name="Input cel 3 4 4 4 2 2" xfId="31158"/>
    <cellStyle name="Input cel 3 4 4 4 2 3" xfId="35607"/>
    <cellStyle name="Input cel 3 4 4 4 3" xfId="25943"/>
    <cellStyle name="Input cel 3 4 4 4 4" xfId="27232"/>
    <cellStyle name="Input cel 3 4 4 4 5" xfId="45350"/>
    <cellStyle name="Input cel 3 4 4 5" xfId="6072"/>
    <cellStyle name="Input cel 3 4 4 5 2" xfId="12454"/>
    <cellStyle name="Input cel 3 4 4 5 2 2" xfId="30781"/>
    <cellStyle name="Input cel 3 4 4 5 2 3" xfId="37642"/>
    <cellStyle name="Input cel 3 4 4 5 3" xfId="25524"/>
    <cellStyle name="Input cel 3 4 4 5 4" xfId="39425"/>
    <cellStyle name="Input cel 3 4 4 5 5" xfId="44931"/>
    <cellStyle name="Input cel 3 4 4 6" xfId="6562"/>
    <cellStyle name="Input cel 3 4 4 6 2" xfId="12894"/>
    <cellStyle name="Input cel 3 4 4 6 2 2" xfId="31221"/>
    <cellStyle name="Input cel 3 4 4 6 2 3" xfId="23549"/>
    <cellStyle name="Input cel 3 4 4 6 3" xfId="26014"/>
    <cellStyle name="Input cel 3 4 4 6 4" xfId="38889"/>
    <cellStyle name="Input cel 3 4 4 6 5" xfId="45420"/>
    <cellStyle name="Input cel 3 4 4 7" xfId="7322"/>
    <cellStyle name="Input cel 3 4 4 7 2" xfId="26774"/>
    <cellStyle name="Input cel 3 4 4 7 3" xfId="37816"/>
    <cellStyle name="Input cel 3 4 4 7 4" xfId="46180"/>
    <cellStyle name="Input cel 3 4 4 8" xfId="14243"/>
    <cellStyle name="Input cel 3 4 4 8 2" xfId="32570"/>
    <cellStyle name="Input cel 3 4 4 8 3" xfId="23862"/>
    <cellStyle name="Input cel 3 4 4 8 4" xfId="46974"/>
    <cellStyle name="Input cel 3 4 4 9" xfId="14460"/>
    <cellStyle name="Input cel 3 4 4 9 2" xfId="32787"/>
    <cellStyle name="Input cel 3 4 4 9 3" xfId="39615"/>
    <cellStyle name="Input cel 3 4 4 9 4" xfId="47251"/>
    <cellStyle name="Input cel 3 4 5" xfId="2217"/>
    <cellStyle name="Input cel 3 4 5 10" xfId="28260"/>
    <cellStyle name="Input cel 3 4 5 11" xfId="38168"/>
    <cellStyle name="Input cel 3 4 5 12" xfId="42152"/>
    <cellStyle name="Input cel 3 4 5 13" xfId="43536"/>
    <cellStyle name="Input cel 3 4 5 2" xfId="6110"/>
    <cellStyle name="Input cel 3 4 5 2 2" xfId="12489"/>
    <cellStyle name="Input cel 3 4 5 2 2 2" xfId="30816"/>
    <cellStyle name="Input cel 3 4 5 2 2 3" xfId="38918"/>
    <cellStyle name="Input cel 3 4 5 2 3" xfId="25562"/>
    <cellStyle name="Input cel 3 4 5 2 4" xfId="37741"/>
    <cellStyle name="Input cel 3 4 5 2 5" xfId="44969"/>
    <cellStyle name="Input cel 3 4 5 3" xfId="6768"/>
    <cellStyle name="Input cel 3 4 5 3 2" xfId="13055"/>
    <cellStyle name="Input cel 3 4 5 3 2 2" xfId="31382"/>
    <cellStyle name="Input cel 3 4 5 3 2 3" xfId="37811"/>
    <cellStyle name="Input cel 3 4 5 3 3" xfId="26220"/>
    <cellStyle name="Input cel 3 4 5 3 4" xfId="27534"/>
    <cellStyle name="Input cel 3 4 5 3 5" xfId="45626"/>
    <cellStyle name="Input cel 3 4 5 4" xfId="8694"/>
    <cellStyle name="Input cel 3 4 5 4 2" xfId="27740"/>
    <cellStyle name="Input cel 3 4 5 4 3" xfId="39014"/>
    <cellStyle name="Input cel 3 4 5 4 4" xfId="47291"/>
    <cellStyle name="Input cel 3 4 5 5" xfId="14718"/>
    <cellStyle name="Input cel 3 4 5 5 2" xfId="33045"/>
    <cellStyle name="Input cel 3 4 5 5 3" xfId="39873"/>
    <cellStyle name="Input cel 3 4 5 5 4" xfId="48046"/>
    <cellStyle name="Input cel 3 4 5 6" xfId="15412"/>
    <cellStyle name="Input cel 3 4 5 6 2" xfId="33739"/>
    <cellStyle name="Input cel 3 4 5 6 3" xfId="40567"/>
    <cellStyle name="Input cel 3 4 5 6 4" xfId="48740"/>
    <cellStyle name="Input cel 3 4 5 7" xfId="16030"/>
    <cellStyle name="Input cel 3 4 5 7 2" xfId="34357"/>
    <cellStyle name="Input cel 3 4 5 7 3" xfId="41185"/>
    <cellStyle name="Input cel 3 4 5 7 4" xfId="49358"/>
    <cellStyle name="Input cel 3 4 5 8" xfId="4677"/>
    <cellStyle name="Input cel 3 4 5 9" xfId="24129"/>
    <cellStyle name="Input cel 3 4 6" xfId="2473"/>
    <cellStyle name="Input cel 3 4 6 10" xfId="36946"/>
    <cellStyle name="Input cel 3 4 6 11" xfId="42501"/>
    <cellStyle name="Input cel 3 4 6 12" xfId="42140"/>
    <cellStyle name="Input cel 3 4 6 13" xfId="43792"/>
    <cellStyle name="Input cel 3 4 6 2" xfId="5213"/>
    <cellStyle name="Input cel 3 4 6 2 2" xfId="11666"/>
    <cellStyle name="Input cel 3 4 6 2 2 2" xfId="29993"/>
    <cellStyle name="Input cel 3 4 6 2 2 3" xfId="36828"/>
    <cellStyle name="Input cel 3 4 6 2 3" xfId="24665"/>
    <cellStyle name="Input cel 3 4 6 2 4" xfId="3741"/>
    <cellStyle name="Input cel 3 4 6 2 5" xfId="44072"/>
    <cellStyle name="Input cel 3 4 6 3" xfId="7024"/>
    <cellStyle name="Input cel 3 4 6 3 2" xfId="13311"/>
    <cellStyle name="Input cel 3 4 6 3 2 2" xfId="31638"/>
    <cellStyle name="Input cel 3 4 6 3 2 3" xfId="36654"/>
    <cellStyle name="Input cel 3 4 6 3 3" xfId="26476"/>
    <cellStyle name="Input cel 3 4 6 3 4" xfId="36133"/>
    <cellStyle name="Input cel 3 4 6 3 5" xfId="45882"/>
    <cellStyle name="Input cel 3 4 6 4" xfId="8950"/>
    <cellStyle name="Input cel 3 4 6 4 2" xfId="27996"/>
    <cellStyle name="Input cel 3 4 6 4 3" xfId="27716"/>
    <cellStyle name="Input cel 3 4 6 4 4" xfId="47547"/>
    <cellStyle name="Input cel 3 4 6 5" xfId="14974"/>
    <cellStyle name="Input cel 3 4 6 5 2" xfId="33301"/>
    <cellStyle name="Input cel 3 4 6 5 3" xfId="40129"/>
    <cellStyle name="Input cel 3 4 6 5 4" xfId="48302"/>
    <cellStyle name="Input cel 3 4 6 6" xfId="15668"/>
    <cellStyle name="Input cel 3 4 6 6 2" xfId="33995"/>
    <cellStyle name="Input cel 3 4 6 6 3" xfId="40823"/>
    <cellStyle name="Input cel 3 4 6 6 4" xfId="48996"/>
    <cellStyle name="Input cel 3 4 6 7" xfId="16286"/>
    <cellStyle name="Input cel 3 4 6 7 2" xfId="34613"/>
    <cellStyle name="Input cel 3 4 6 7 3" xfId="41441"/>
    <cellStyle name="Input cel 3 4 6 7 4" xfId="49614"/>
    <cellStyle name="Input cel 3 4 6 8" xfId="4933"/>
    <cellStyle name="Input cel 3 4 6 9" xfId="24385"/>
    <cellStyle name="Input cel 3 4 7" xfId="6079"/>
    <cellStyle name="Input cel 3 4 7 2" xfId="12460"/>
    <cellStyle name="Input cel 3 4 7 2 2" xfId="30787"/>
    <cellStyle name="Input cel 3 4 7 2 3" xfId="29545"/>
    <cellStyle name="Input cel 3 4 7 3" xfId="25531"/>
    <cellStyle name="Input cel 3 4 7 4" xfId="37372"/>
    <cellStyle name="Input cel 3 4 7 5" xfId="44938"/>
    <cellStyle name="Input cel 3 4 8" xfId="6010"/>
    <cellStyle name="Input cel 3 4 8 2" xfId="12399"/>
    <cellStyle name="Input cel 3 4 8 2 2" xfId="30726"/>
    <cellStyle name="Input cel 3 4 8 2 3" xfId="35137"/>
    <cellStyle name="Input cel 3 4 8 3" xfId="25462"/>
    <cellStyle name="Input cel 3 4 8 4" xfId="36404"/>
    <cellStyle name="Input cel 3 4 8 5" xfId="44869"/>
    <cellStyle name="Input cel 3 4 9" xfId="6250"/>
    <cellStyle name="Input cel 3 4 9 2" xfId="12619"/>
    <cellStyle name="Input cel 3 4 9 2 2" xfId="30946"/>
    <cellStyle name="Input cel 3 4 9 2 3" xfId="27431"/>
    <cellStyle name="Input cel 3 4 9 3" xfId="25702"/>
    <cellStyle name="Input cel 3 4 9 4" xfId="39356"/>
    <cellStyle name="Input cel 3 4 9 5" xfId="45109"/>
    <cellStyle name="Input cel 3 5" xfId="601"/>
    <cellStyle name="Input cel 3 5 10" xfId="6115"/>
    <cellStyle name="Input cel 3 5 10 2" xfId="25567"/>
    <cellStyle name="Input cel 3 5 10 3" xfId="38368"/>
    <cellStyle name="Input cel 3 5 10 4" xfId="44974"/>
    <cellStyle name="Input cel 3 5 11" xfId="13740"/>
    <cellStyle name="Input cel 3 5 11 2" xfId="32067"/>
    <cellStyle name="Input cel 3 5 11 3" xfId="39419"/>
    <cellStyle name="Input cel 3 5 11 4" xfId="46380"/>
    <cellStyle name="Input cel 3 5 12" xfId="14016"/>
    <cellStyle name="Input cel 3 5 12 2" xfId="32343"/>
    <cellStyle name="Input cel 3 5 12 3" xfId="37096"/>
    <cellStyle name="Input cel 3 5 12 4" xfId="46747"/>
    <cellStyle name="Input cel 3 5 13" xfId="14429"/>
    <cellStyle name="Input cel 3 5 13 2" xfId="32756"/>
    <cellStyle name="Input cel 3 5 13 3" xfId="39584"/>
    <cellStyle name="Input cel 3 5 13 4" xfId="47220"/>
    <cellStyle name="Input cel 3 5 14" xfId="14659"/>
    <cellStyle name="Input cel 3 5 14 2" xfId="32986"/>
    <cellStyle name="Input cel 3 5 14 3" xfId="39814"/>
    <cellStyle name="Input cel 3 5 14 4" xfId="47987"/>
    <cellStyle name="Input cel 3 5 15" xfId="3061"/>
    <cellStyle name="Input cel 3 5 16" xfId="3760"/>
    <cellStyle name="Input cel 3 5 17" xfId="35854"/>
    <cellStyle name="Input cel 3 5 18" xfId="42681"/>
    <cellStyle name="Input cel 3 5 19" xfId="41781"/>
    <cellStyle name="Input cel 3 5 2" xfId="1230"/>
    <cellStyle name="Input cel 3 5 2 10" xfId="13732"/>
    <cellStyle name="Input cel 3 5 2 10 2" xfId="32059"/>
    <cellStyle name="Input cel 3 5 2 10 3" xfId="36889"/>
    <cellStyle name="Input cel 3 5 2 10 4" xfId="46372"/>
    <cellStyle name="Input cel 3 5 2 11" xfId="14087"/>
    <cellStyle name="Input cel 3 5 2 11 2" xfId="32414"/>
    <cellStyle name="Input cel 3 5 2 11 3" xfId="38374"/>
    <cellStyle name="Input cel 3 5 2 11 4" xfId="46818"/>
    <cellStyle name="Input cel 3 5 2 12" xfId="13820"/>
    <cellStyle name="Input cel 3 5 2 12 2" xfId="32147"/>
    <cellStyle name="Input cel 3 5 2 12 3" xfId="38115"/>
    <cellStyle name="Input cel 3 5 2 12 4" xfId="46539"/>
    <cellStyle name="Input cel 3 5 2 13" xfId="3157"/>
    <cellStyle name="Input cel 3 5 2 14" xfId="2804"/>
    <cellStyle name="Input cel 3 5 2 15" xfId="35712"/>
    <cellStyle name="Input cel 3 5 2 16" xfId="42525"/>
    <cellStyle name="Input cel 3 5 2 17" xfId="42385"/>
    <cellStyle name="Input cel 3 5 2 18" xfId="42940"/>
    <cellStyle name="Input cel 3 5 2 2" xfId="1998"/>
    <cellStyle name="Input cel 3 5 2 2 10" xfId="4485"/>
    <cellStyle name="Input cel 3 5 2 2 11" xfId="23980"/>
    <cellStyle name="Input cel 3 5 2 2 12" xfId="37638"/>
    <cellStyle name="Input cel 3 5 2 2 13" xfId="27390"/>
    <cellStyle name="Input cel 3 5 2 2 14" xfId="35896"/>
    <cellStyle name="Input cel 3 5 2 2 15" xfId="43499"/>
    <cellStyle name="Input cel 3 5 2 2 2" xfId="2220"/>
    <cellStyle name="Input cel 3 5 2 2 2 10" xfId="36519"/>
    <cellStyle name="Input cel 3 5 2 2 2 11" xfId="24080"/>
    <cellStyle name="Input cel 3 5 2 2 2 12" xfId="28911"/>
    <cellStyle name="Input cel 3 5 2 2 2 13" xfId="43539"/>
    <cellStyle name="Input cel 3 5 2 2 2 2" xfId="5953"/>
    <cellStyle name="Input cel 3 5 2 2 2 2 2" xfId="12350"/>
    <cellStyle name="Input cel 3 5 2 2 2 2 2 2" xfId="30677"/>
    <cellStyle name="Input cel 3 5 2 2 2 2 2 3" xfId="4626"/>
    <cellStyle name="Input cel 3 5 2 2 2 2 3" xfId="25405"/>
    <cellStyle name="Input cel 3 5 2 2 2 2 4" xfId="36264"/>
    <cellStyle name="Input cel 3 5 2 2 2 2 5" xfId="44812"/>
    <cellStyle name="Input cel 3 5 2 2 2 3" xfId="6771"/>
    <cellStyle name="Input cel 3 5 2 2 2 3 2" xfId="13058"/>
    <cellStyle name="Input cel 3 5 2 2 2 3 2 2" xfId="31385"/>
    <cellStyle name="Input cel 3 5 2 2 2 3 2 3" xfId="35785"/>
    <cellStyle name="Input cel 3 5 2 2 2 3 3" xfId="26223"/>
    <cellStyle name="Input cel 3 5 2 2 2 3 4" xfId="37740"/>
    <cellStyle name="Input cel 3 5 2 2 2 3 5" xfId="45629"/>
    <cellStyle name="Input cel 3 5 2 2 2 4" xfId="8697"/>
    <cellStyle name="Input cel 3 5 2 2 2 4 2" xfId="27743"/>
    <cellStyle name="Input cel 3 5 2 2 2 4 3" xfId="38244"/>
    <cellStyle name="Input cel 3 5 2 2 2 4 4" xfId="47294"/>
    <cellStyle name="Input cel 3 5 2 2 2 5" xfId="14721"/>
    <cellStyle name="Input cel 3 5 2 2 2 5 2" xfId="33048"/>
    <cellStyle name="Input cel 3 5 2 2 2 5 3" xfId="39876"/>
    <cellStyle name="Input cel 3 5 2 2 2 5 4" xfId="48049"/>
    <cellStyle name="Input cel 3 5 2 2 2 6" xfId="15415"/>
    <cellStyle name="Input cel 3 5 2 2 2 6 2" xfId="33742"/>
    <cellStyle name="Input cel 3 5 2 2 2 6 3" xfId="40570"/>
    <cellStyle name="Input cel 3 5 2 2 2 6 4" xfId="48743"/>
    <cellStyle name="Input cel 3 5 2 2 2 7" xfId="16033"/>
    <cellStyle name="Input cel 3 5 2 2 2 7 2" xfId="34360"/>
    <cellStyle name="Input cel 3 5 2 2 2 7 3" xfId="41188"/>
    <cellStyle name="Input cel 3 5 2 2 2 7 4" xfId="49361"/>
    <cellStyle name="Input cel 3 5 2 2 2 8" xfId="4680"/>
    <cellStyle name="Input cel 3 5 2 2 2 9" xfId="24132"/>
    <cellStyle name="Input cel 3 5 2 2 3" xfId="2717"/>
    <cellStyle name="Input cel 3 5 2 2 3 10" xfId="39125"/>
    <cellStyle name="Input cel 3 5 2 2 3 11" xfId="23656"/>
    <cellStyle name="Input cel 3 5 2 2 3 12" xfId="28551"/>
    <cellStyle name="Input cel 3 5 2 2 3 13" xfId="44036"/>
    <cellStyle name="Input cel 3 5 2 2 3 2" xfId="6532"/>
    <cellStyle name="Input cel 3 5 2 2 3 2 2" xfId="12868"/>
    <cellStyle name="Input cel 3 5 2 2 3 2 2 2" xfId="31195"/>
    <cellStyle name="Input cel 3 5 2 2 3 2 2 3" xfId="37725"/>
    <cellStyle name="Input cel 3 5 2 2 3 2 3" xfId="25984"/>
    <cellStyle name="Input cel 3 5 2 2 3 2 4" xfId="37707"/>
    <cellStyle name="Input cel 3 5 2 2 3 2 5" xfId="45390"/>
    <cellStyle name="Input cel 3 5 2 2 3 3" xfId="7268"/>
    <cellStyle name="Input cel 3 5 2 2 3 3 2" xfId="13555"/>
    <cellStyle name="Input cel 3 5 2 2 3 3 2 2" xfId="31882"/>
    <cellStyle name="Input cel 3 5 2 2 3 3 2 3" xfId="39213"/>
    <cellStyle name="Input cel 3 5 2 2 3 3 3" xfId="26720"/>
    <cellStyle name="Input cel 3 5 2 2 3 3 4" xfId="4596"/>
    <cellStyle name="Input cel 3 5 2 2 3 3 5" xfId="46126"/>
    <cellStyle name="Input cel 3 5 2 2 3 4" xfId="9194"/>
    <cellStyle name="Input cel 3 5 2 2 3 4 2" xfId="28240"/>
    <cellStyle name="Input cel 3 5 2 2 3 4 3" xfId="35378"/>
    <cellStyle name="Input cel 3 5 2 2 3 4 4" xfId="47791"/>
    <cellStyle name="Input cel 3 5 2 2 3 5" xfId="15218"/>
    <cellStyle name="Input cel 3 5 2 2 3 5 2" xfId="33545"/>
    <cellStyle name="Input cel 3 5 2 2 3 5 3" xfId="40373"/>
    <cellStyle name="Input cel 3 5 2 2 3 5 4" xfId="48546"/>
    <cellStyle name="Input cel 3 5 2 2 3 6" xfId="15912"/>
    <cellStyle name="Input cel 3 5 2 2 3 6 2" xfId="34239"/>
    <cellStyle name="Input cel 3 5 2 2 3 6 3" xfId="41067"/>
    <cellStyle name="Input cel 3 5 2 2 3 6 4" xfId="49240"/>
    <cellStyle name="Input cel 3 5 2 2 3 7" xfId="16530"/>
    <cellStyle name="Input cel 3 5 2 2 3 7 2" xfId="34857"/>
    <cellStyle name="Input cel 3 5 2 2 3 7 3" xfId="41685"/>
    <cellStyle name="Input cel 3 5 2 2 3 7 4" xfId="49858"/>
    <cellStyle name="Input cel 3 5 2 2 3 8" xfId="5177"/>
    <cellStyle name="Input cel 3 5 2 2 3 9" xfId="24629"/>
    <cellStyle name="Input cel 3 5 2 2 4" xfId="3229"/>
    <cellStyle name="Input cel 3 5 2 2 4 2" xfId="10278"/>
    <cellStyle name="Input cel 3 5 2 2 4 2 2" xfId="28996"/>
    <cellStyle name="Input cel 3 5 2 2 4 2 3" xfId="36486"/>
    <cellStyle name="Input cel 3 5 2 2 4 3" xfId="2797"/>
    <cellStyle name="Input cel 3 5 2 2 4 4" xfId="35455"/>
    <cellStyle name="Input cel 3 5 2 2 4 5" xfId="43133"/>
    <cellStyle name="Input cel 3 5 2 2 5" xfId="6665"/>
    <cellStyle name="Input cel 3 5 2 2 5 2" xfId="12979"/>
    <cellStyle name="Input cel 3 5 2 2 5 2 2" xfId="31306"/>
    <cellStyle name="Input cel 3 5 2 2 5 2 3" xfId="34893"/>
    <cellStyle name="Input cel 3 5 2 2 5 3" xfId="26117"/>
    <cellStyle name="Input cel 3 5 2 2 5 4" xfId="38946"/>
    <cellStyle name="Input cel 3 5 2 2 5 5" xfId="45523"/>
    <cellStyle name="Input cel 3 5 2 2 6" xfId="8475"/>
    <cellStyle name="Input cel 3 5 2 2 6 2" xfId="27589"/>
    <cellStyle name="Input cel 3 5 2 2 6 3" xfId="23659"/>
    <cellStyle name="Input cel 3 5 2 2 6 4" xfId="47159"/>
    <cellStyle name="Input cel 3 5 2 2 7" xfId="14606"/>
    <cellStyle name="Input cel 3 5 2 2 7 2" xfId="32933"/>
    <cellStyle name="Input cel 3 5 2 2 7 3" xfId="39761"/>
    <cellStyle name="Input cel 3 5 2 2 7 4" xfId="47934"/>
    <cellStyle name="Input cel 3 5 2 2 8" xfId="15334"/>
    <cellStyle name="Input cel 3 5 2 2 8 2" xfId="33661"/>
    <cellStyle name="Input cel 3 5 2 2 8 3" xfId="40489"/>
    <cellStyle name="Input cel 3 5 2 2 8 4" xfId="48662"/>
    <cellStyle name="Input cel 3 5 2 2 9" xfId="15993"/>
    <cellStyle name="Input cel 3 5 2 2 9 2" xfId="34320"/>
    <cellStyle name="Input cel 3 5 2 2 9 3" xfId="41148"/>
    <cellStyle name="Input cel 3 5 2 2 9 4" xfId="49321"/>
    <cellStyle name="Input cel 3 5 2 3" xfId="2500"/>
    <cellStyle name="Input cel 3 5 2 3 10" xfId="35075"/>
    <cellStyle name="Input cel 3 5 2 3 11" xfId="42470"/>
    <cellStyle name="Input cel 3 5 2 3 12" xfId="36978"/>
    <cellStyle name="Input cel 3 5 2 3 13" xfId="43819"/>
    <cellStyle name="Input cel 3 5 2 3 2" xfId="6135"/>
    <cellStyle name="Input cel 3 5 2 3 2 2" xfId="12511"/>
    <cellStyle name="Input cel 3 5 2 3 2 2 2" xfId="30838"/>
    <cellStyle name="Input cel 3 5 2 3 2 2 3" xfId="27358"/>
    <cellStyle name="Input cel 3 5 2 3 2 3" xfId="25587"/>
    <cellStyle name="Input cel 3 5 2 3 2 4" xfId="24072"/>
    <cellStyle name="Input cel 3 5 2 3 2 5" xfId="44994"/>
    <cellStyle name="Input cel 3 5 2 3 3" xfId="7051"/>
    <cellStyle name="Input cel 3 5 2 3 3 2" xfId="13338"/>
    <cellStyle name="Input cel 3 5 2 3 3 2 2" xfId="31665"/>
    <cellStyle name="Input cel 3 5 2 3 3 2 3" xfId="28537"/>
    <cellStyle name="Input cel 3 5 2 3 3 3" xfId="26503"/>
    <cellStyle name="Input cel 3 5 2 3 3 4" xfId="26925"/>
    <cellStyle name="Input cel 3 5 2 3 3 5" xfId="45909"/>
    <cellStyle name="Input cel 3 5 2 3 4" xfId="8977"/>
    <cellStyle name="Input cel 3 5 2 3 4 2" xfId="28023"/>
    <cellStyle name="Input cel 3 5 2 3 4 3" xfId="28517"/>
    <cellStyle name="Input cel 3 5 2 3 4 4" xfId="47574"/>
    <cellStyle name="Input cel 3 5 2 3 5" xfId="15001"/>
    <cellStyle name="Input cel 3 5 2 3 5 2" xfId="33328"/>
    <cellStyle name="Input cel 3 5 2 3 5 3" xfId="40156"/>
    <cellStyle name="Input cel 3 5 2 3 5 4" xfId="48329"/>
    <cellStyle name="Input cel 3 5 2 3 6" xfId="15695"/>
    <cellStyle name="Input cel 3 5 2 3 6 2" xfId="34022"/>
    <cellStyle name="Input cel 3 5 2 3 6 3" xfId="40850"/>
    <cellStyle name="Input cel 3 5 2 3 6 4" xfId="49023"/>
    <cellStyle name="Input cel 3 5 2 3 7" xfId="16313"/>
    <cellStyle name="Input cel 3 5 2 3 7 2" xfId="34640"/>
    <cellStyle name="Input cel 3 5 2 3 7 3" xfId="41468"/>
    <cellStyle name="Input cel 3 5 2 3 7 4" xfId="49641"/>
    <cellStyle name="Input cel 3 5 2 3 8" xfId="4960"/>
    <cellStyle name="Input cel 3 5 2 3 9" xfId="24412"/>
    <cellStyle name="Input cel 3 5 2 4" xfId="2333"/>
    <cellStyle name="Input cel 3 5 2 4 10" xfId="38147"/>
    <cellStyle name="Input cel 3 5 2 4 11" xfId="41824"/>
    <cellStyle name="Input cel 3 5 2 4 12" xfId="42779"/>
    <cellStyle name="Input cel 3 5 2 4 13" xfId="43652"/>
    <cellStyle name="Input cel 3 5 2 4 2" xfId="6149"/>
    <cellStyle name="Input cel 3 5 2 4 2 2" xfId="12525"/>
    <cellStyle name="Input cel 3 5 2 4 2 2 2" xfId="30852"/>
    <cellStyle name="Input cel 3 5 2 4 2 2 3" xfId="37246"/>
    <cellStyle name="Input cel 3 5 2 4 2 3" xfId="25601"/>
    <cellStyle name="Input cel 3 5 2 4 2 4" xfId="29217"/>
    <cellStyle name="Input cel 3 5 2 4 2 5" xfId="45008"/>
    <cellStyle name="Input cel 3 5 2 4 3" xfId="6884"/>
    <cellStyle name="Input cel 3 5 2 4 3 2" xfId="13171"/>
    <cellStyle name="Input cel 3 5 2 4 3 2 2" xfId="31498"/>
    <cellStyle name="Input cel 3 5 2 4 3 2 3" xfId="28316"/>
    <cellStyle name="Input cel 3 5 2 4 3 3" xfId="26336"/>
    <cellStyle name="Input cel 3 5 2 4 3 4" xfId="38442"/>
    <cellStyle name="Input cel 3 5 2 4 3 5" xfId="45742"/>
    <cellStyle name="Input cel 3 5 2 4 4" xfId="8810"/>
    <cellStyle name="Input cel 3 5 2 4 4 2" xfId="27856"/>
    <cellStyle name="Input cel 3 5 2 4 4 3" xfId="37575"/>
    <cellStyle name="Input cel 3 5 2 4 4 4" xfId="47407"/>
    <cellStyle name="Input cel 3 5 2 4 5" xfId="14834"/>
    <cellStyle name="Input cel 3 5 2 4 5 2" xfId="33161"/>
    <cellStyle name="Input cel 3 5 2 4 5 3" xfId="39989"/>
    <cellStyle name="Input cel 3 5 2 4 5 4" xfId="48162"/>
    <cellStyle name="Input cel 3 5 2 4 6" xfId="15528"/>
    <cellStyle name="Input cel 3 5 2 4 6 2" xfId="33855"/>
    <cellStyle name="Input cel 3 5 2 4 6 3" xfId="40683"/>
    <cellStyle name="Input cel 3 5 2 4 6 4" xfId="48856"/>
    <cellStyle name="Input cel 3 5 2 4 7" xfId="16146"/>
    <cellStyle name="Input cel 3 5 2 4 7 2" xfId="34473"/>
    <cellStyle name="Input cel 3 5 2 4 7 3" xfId="41301"/>
    <cellStyle name="Input cel 3 5 2 4 7 4" xfId="49474"/>
    <cellStyle name="Input cel 3 5 2 4 8" xfId="4793"/>
    <cellStyle name="Input cel 3 5 2 4 9" xfId="24245"/>
    <cellStyle name="Input cel 3 5 2 5" xfId="6408"/>
    <cellStyle name="Input cel 3 5 2 5 2" xfId="12761"/>
    <cellStyle name="Input cel 3 5 2 5 2 2" xfId="31088"/>
    <cellStyle name="Input cel 3 5 2 5 2 3" xfId="35243"/>
    <cellStyle name="Input cel 3 5 2 5 3" xfId="25860"/>
    <cellStyle name="Input cel 3 5 2 5 4" xfId="37176"/>
    <cellStyle name="Input cel 3 5 2 5 5" xfId="45267"/>
    <cellStyle name="Input cel 3 5 2 6" xfId="6155"/>
    <cellStyle name="Input cel 3 5 2 6 2" xfId="12530"/>
    <cellStyle name="Input cel 3 5 2 6 2 2" xfId="30857"/>
    <cellStyle name="Input cel 3 5 2 6 2 3" xfId="23561"/>
    <cellStyle name="Input cel 3 5 2 6 3" xfId="25607"/>
    <cellStyle name="Input cel 3 5 2 6 4" xfId="38901"/>
    <cellStyle name="Input cel 3 5 2 6 5" xfId="45014"/>
    <cellStyle name="Input cel 3 5 2 7" xfId="6607"/>
    <cellStyle name="Input cel 3 5 2 7 2" xfId="12929"/>
    <cellStyle name="Input cel 3 5 2 7 2 2" xfId="31256"/>
    <cellStyle name="Input cel 3 5 2 7 2 3" xfId="35292"/>
    <cellStyle name="Input cel 3 5 2 7 3" xfId="26059"/>
    <cellStyle name="Input cel 3 5 2 7 4" xfId="2792"/>
    <cellStyle name="Input cel 3 5 2 7 5" xfId="45465"/>
    <cellStyle name="Input cel 3 5 2 8" xfId="3296"/>
    <cellStyle name="Input cel 3 5 2 8 2" xfId="4444"/>
    <cellStyle name="Input cel 3 5 2 8 3" xfId="2869"/>
    <cellStyle name="Input cel 3 5 2 8 4" xfId="43197"/>
    <cellStyle name="Input cel 3 5 2 9" xfId="13921"/>
    <cellStyle name="Input cel 3 5 2 9 2" xfId="32248"/>
    <cellStyle name="Input cel 3 5 2 9 3" xfId="24019"/>
    <cellStyle name="Input cel 3 5 2 9 4" xfId="46652"/>
    <cellStyle name="Input cel 3 5 20" xfId="42821"/>
    <cellStyle name="Input cel 3 5 3" xfId="1387"/>
    <cellStyle name="Input cel 3 5 3 10" xfId="14543"/>
    <cellStyle name="Input cel 3 5 3 10 2" xfId="32870"/>
    <cellStyle name="Input cel 3 5 3 10 3" xfId="39698"/>
    <cellStyle name="Input cel 3 5 3 10 4" xfId="47871"/>
    <cellStyle name="Input cel 3 5 3 11" xfId="15275"/>
    <cellStyle name="Input cel 3 5 3 11 2" xfId="33602"/>
    <cellStyle name="Input cel 3 5 3 11 3" xfId="40430"/>
    <cellStyle name="Input cel 3 5 3 11 4" xfId="48603"/>
    <cellStyle name="Input cel 3 5 3 12" xfId="3983"/>
    <cellStyle name="Input cel 3 5 3 13" xfId="23534"/>
    <cellStyle name="Input cel 3 5 3 14" xfId="39019"/>
    <cellStyle name="Input cel 3 5 3 15" xfId="42136"/>
    <cellStyle name="Input cel 3 5 3 16" xfId="38121"/>
    <cellStyle name="Input cel 3 5 3 17" xfId="43005"/>
    <cellStyle name="Input cel 3 5 3 2" xfId="2564"/>
    <cellStyle name="Input cel 3 5 3 2 10" xfId="37405"/>
    <cellStyle name="Input cel 3 5 3 2 11" xfId="4363"/>
    <cellStyle name="Input cel 3 5 3 2 12" xfId="28968"/>
    <cellStyle name="Input cel 3 5 3 2 13" xfId="43883"/>
    <cellStyle name="Input cel 3 5 3 2 2" xfId="5760"/>
    <cellStyle name="Input cel 3 5 3 2 2 2" xfId="12171"/>
    <cellStyle name="Input cel 3 5 3 2 2 2 2" xfId="30498"/>
    <cellStyle name="Input cel 3 5 3 2 2 2 3" xfId="37749"/>
    <cellStyle name="Input cel 3 5 3 2 2 3" xfId="25212"/>
    <cellStyle name="Input cel 3 5 3 2 2 4" xfId="38774"/>
    <cellStyle name="Input cel 3 5 3 2 2 5" xfId="44619"/>
    <cellStyle name="Input cel 3 5 3 2 3" xfId="7115"/>
    <cellStyle name="Input cel 3 5 3 2 3 2" xfId="13402"/>
    <cellStyle name="Input cel 3 5 3 2 3 2 2" xfId="31729"/>
    <cellStyle name="Input cel 3 5 3 2 3 2 3" xfId="27273"/>
    <cellStyle name="Input cel 3 5 3 2 3 3" xfId="26567"/>
    <cellStyle name="Input cel 3 5 3 2 3 4" xfId="3781"/>
    <cellStyle name="Input cel 3 5 3 2 3 5" xfId="45973"/>
    <cellStyle name="Input cel 3 5 3 2 4" xfId="9041"/>
    <cellStyle name="Input cel 3 5 3 2 4 2" xfId="28087"/>
    <cellStyle name="Input cel 3 5 3 2 4 3" xfId="38530"/>
    <cellStyle name="Input cel 3 5 3 2 4 4" xfId="47638"/>
    <cellStyle name="Input cel 3 5 3 2 5" xfId="15065"/>
    <cellStyle name="Input cel 3 5 3 2 5 2" xfId="33392"/>
    <cellStyle name="Input cel 3 5 3 2 5 3" xfId="40220"/>
    <cellStyle name="Input cel 3 5 3 2 5 4" xfId="48393"/>
    <cellStyle name="Input cel 3 5 3 2 6" xfId="15759"/>
    <cellStyle name="Input cel 3 5 3 2 6 2" xfId="34086"/>
    <cellStyle name="Input cel 3 5 3 2 6 3" xfId="40914"/>
    <cellStyle name="Input cel 3 5 3 2 6 4" xfId="49087"/>
    <cellStyle name="Input cel 3 5 3 2 7" xfId="16377"/>
    <cellStyle name="Input cel 3 5 3 2 7 2" xfId="34704"/>
    <cellStyle name="Input cel 3 5 3 2 7 3" xfId="41532"/>
    <cellStyle name="Input cel 3 5 3 2 7 4" xfId="49705"/>
    <cellStyle name="Input cel 3 5 3 2 8" xfId="5024"/>
    <cellStyle name="Input cel 3 5 3 2 9" xfId="24476"/>
    <cellStyle name="Input cel 3 5 3 3" xfId="2287"/>
    <cellStyle name="Input cel 3 5 3 3 10" xfId="29760"/>
    <cellStyle name="Input cel 3 5 3 3 11" xfId="29875"/>
    <cellStyle name="Input cel 3 5 3 3 12" xfId="29934"/>
    <cellStyle name="Input cel 3 5 3 3 13" xfId="43606"/>
    <cellStyle name="Input cel 3 5 3 3 2" xfId="6219"/>
    <cellStyle name="Input cel 3 5 3 3 2 2" xfId="12592"/>
    <cellStyle name="Input cel 3 5 3 3 2 2 2" xfId="30919"/>
    <cellStyle name="Input cel 3 5 3 3 2 2 3" xfId="3821"/>
    <cellStyle name="Input cel 3 5 3 3 2 3" xfId="25671"/>
    <cellStyle name="Input cel 3 5 3 3 2 4" xfId="28413"/>
    <cellStyle name="Input cel 3 5 3 3 2 5" xfId="45078"/>
    <cellStyle name="Input cel 3 5 3 3 3" xfId="6838"/>
    <cellStyle name="Input cel 3 5 3 3 3 2" xfId="13125"/>
    <cellStyle name="Input cel 3 5 3 3 3 2 2" xfId="31452"/>
    <cellStyle name="Input cel 3 5 3 3 3 2 3" xfId="36766"/>
    <cellStyle name="Input cel 3 5 3 3 3 3" xfId="26290"/>
    <cellStyle name="Input cel 3 5 3 3 3 4" xfId="27339"/>
    <cellStyle name="Input cel 3 5 3 3 3 5" xfId="45696"/>
    <cellStyle name="Input cel 3 5 3 3 4" xfId="8764"/>
    <cellStyle name="Input cel 3 5 3 3 4 2" xfId="27810"/>
    <cellStyle name="Input cel 3 5 3 3 4 3" xfId="39379"/>
    <cellStyle name="Input cel 3 5 3 3 4 4" xfId="47361"/>
    <cellStyle name="Input cel 3 5 3 3 5" xfId="14788"/>
    <cellStyle name="Input cel 3 5 3 3 5 2" xfId="33115"/>
    <cellStyle name="Input cel 3 5 3 3 5 3" xfId="39943"/>
    <cellStyle name="Input cel 3 5 3 3 5 4" xfId="48116"/>
    <cellStyle name="Input cel 3 5 3 3 6" xfId="15482"/>
    <cellStyle name="Input cel 3 5 3 3 6 2" xfId="33809"/>
    <cellStyle name="Input cel 3 5 3 3 6 3" xfId="40637"/>
    <cellStyle name="Input cel 3 5 3 3 6 4" xfId="48810"/>
    <cellStyle name="Input cel 3 5 3 3 7" xfId="16100"/>
    <cellStyle name="Input cel 3 5 3 3 7 2" xfId="34427"/>
    <cellStyle name="Input cel 3 5 3 3 7 3" xfId="41255"/>
    <cellStyle name="Input cel 3 5 3 3 7 4" xfId="49428"/>
    <cellStyle name="Input cel 3 5 3 3 8" xfId="4747"/>
    <cellStyle name="Input cel 3 5 3 3 9" xfId="24199"/>
    <cellStyle name="Input cel 3 5 3 4" xfId="5471"/>
    <cellStyle name="Input cel 3 5 3 4 2" xfId="11907"/>
    <cellStyle name="Input cel 3 5 3 4 2 2" xfId="30234"/>
    <cellStyle name="Input cel 3 5 3 4 2 3" xfId="3114"/>
    <cellStyle name="Input cel 3 5 3 4 3" xfId="24923"/>
    <cellStyle name="Input cel 3 5 3 4 4" xfId="35099"/>
    <cellStyle name="Input cel 3 5 3 4 5" xfId="44330"/>
    <cellStyle name="Input cel 3 5 3 5" xfId="5645"/>
    <cellStyle name="Input cel 3 5 3 5 2" xfId="12070"/>
    <cellStyle name="Input cel 3 5 3 5 2 2" xfId="30397"/>
    <cellStyle name="Input cel 3 5 3 5 2 3" xfId="27176"/>
    <cellStyle name="Input cel 3 5 3 5 3" xfId="25097"/>
    <cellStyle name="Input cel 3 5 3 5 4" xfId="26857"/>
    <cellStyle name="Input cel 3 5 3 5 5" xfId="44504"/>
    <cellStyle name="Input cel 3 5 3 6" xfId="5942"/>
    <cellStyle name="Input cel 3 5 3 6 2" xfId="12340"/>
    <cellStyle name="Input cel 3 5 3 6 2 2" xfId="30667"/>
    <cellStyle name="Input cel 3 5 3 6 2 3" xfId="28280"/>
    <cellStyle name="Input cel 3 5 3 6 3" xfId="25394"/>
    <cellStyle name="Input cel 3 5 3 6 4" xfId="37908"/>
    <cellStyle name="Input cel 3 5 3 6 5" xfId="44801"/>
    <cellStyle name="Input cel 3 5 3 7" xfId="6340"/>
    <cellStyle name="Input cel 3 5 3 7 2" xfId="25792"/>
    <cellStyle name="Input cel 3 5 3 7 3" xfId="35061"/>
    <cellStyle name="Input cel 3 5 3 7 4" xfId="45199"/>
    <cellStyle name="Input cel 3 5 3 8" xfId="14036"/>
    <cellStyle name="Input cel 3 5 3 8 2" xfId="32363"/>
    <cellStyle name="Input cel 3 5 3 8 3" xfId="36900"/>
    <cellStyle name="Input cel 3 5 3 8 4" xfId="46767"/>
    <cellStyle name="Input cel 3 5 3 9" xfId="14357"/>
    <cellStyle name="Input cel 3 5 3 9 2" xfId="32684"/>
    <cellStyle name="Input cel 3 5 3 9 3" xfId="39512"/>
    <cellStyle name="Input cel 3 5 3 9 4" xfId="47092"/>
    <cellStyle name="Input cel 3 5 4" xfId="1892"/>
    <cellStyle name="Input cel 3 5 4 10" xfId="15266"/>
    <cellStyle name="Input cel 3 5 4 10 2" xfId="33593"/>
    <cellStyle name="Input cel 3 5 4 10 3" xfId="40421"/>
    <cellStyle name="Input cel 3 5 4 10 4" xfId="48594"/>
    <cellStyle name="Input cel 3 5 4 11" xfId="15941"/>
    <cellStyle name="Input cel 3 5 4 11 2" xfId="34268"/>
    <cellStyle name="Input cel 3 5 4 11 3" xfId="41096"/>
    <cellStyle name="Input cel 3 5 4 11 4" xfId="49269"/>
    <cellStyle name="Input cel 3 5 4 12" xfId="4394"/>
    <cellStyle name="Input cel 3 5 4 13" xfId="23895"/>
    <cellStyle name="Input cel 3 5 4 14" xfId="4170"/>
    <cellStyle name="Input cel 3 5 4 15" xfId="42046"/>
    <cellStyle name="Input cel 3 5 4 16" xfId="37039"/>
    <cellStyle name="Input cel 3 5 4 17" xfId="42888"/>
    <cellStyle name="Input cel 3 5 4 2" xfId="2589"/>
    <cellStyle name="Input cel 3 5 4 2 10" xfId="37106"/>
    <cellStyle name="Input cel 3 5 4 2 11" xfId="41775"/>
    <cellStyle name="Input cel 3 5 4 2 12" xfId="38756"/>
    <cellStyle name="Input cel 3 5 4 2 13" xfId="43908"/>
    <cellStyle name="Input cel 3 5 4 2 2" xfId="5281"/>
    <cellStyle name="Input cel 3 5 4 2 2 2" xfId="11730"/>
    <cellStyle name="Input cel 3 5 4 2 2 2 2" xfId="30057"/>
    <cellStyle name="Input cel 3 5 4 2 2 2 3" xfId="29267"/>
    <cellStyle name="Input cel 3 5 4 2 2 3" xfId="24733"/>
    <cellStyle name="Input cel 3 5 4 2 2 4" xfId="2818"/>
    <cellStyle name="Input cel 3 5 4 2 2 5" xfId="44140"/>
    <cellStyle name="Input cel 3 5 4 2 3" xfId="7140"/>
    <cellStyle name="Input cel 3 5 4 2 3 2" xfId="13427"/>
    <cellStyle name="Input cel 3 5 4 2 3 2 2" xfId="31754"/>
    <cellStyle name="Input cel 3 5 4 2 3 2 3" xfId="38151"/>
    <cellStyle name="Input cel 3 5 4 2 3 3" xfId="26592"/>
    <cellStyle name="Input cel 3 5 4 2 3 4" xfId="38356"/>
    <cellStyle name="Input cel 3 5 4 2 3 5" xfId="45998"/>
    <cellStyle name="Input cel 3 5 4 2 4" xfId="9066"/>
    <cellStyle name="Input cel 3 5 4 2 4 2" xfId="28112"/>
    <cellStyle name="Input cel 3 5 4 2 4 3" xfId="29924"/>
    <cellStyle name="Input cel 3 5 4 2 4 4" xfId="47663"/>
    <cellStyle name="Input cel 3 5 4 2 5" xfId="15090"/>
    <cellStyle name="Input cel 3 5 4 2 5 2" xfId="33417"/>
    <cellStyle name="Input cel 3 5 4 2 5 3" xfId="40245"/>
    <cellStyle name="Input cel 3 5 4 2 5 4" xfId="48418"/>
    <cellStyle name="Input cel 3 5 4 2 6" xfId="15784"/>
    <cellStyle name="Input cel 3 5 4 2 6 2" xfId="34111"/>
    <cellStyle name="Input cel 3 5 4 2 6 3" xfId="40939"/>
    <cellStyle name="Input cel 3 5 4 2 6 4" xfId="49112"/>
    <cellStyle name="Input cel 3 5 4 2 7" xfId="16402"/>
    <cellStyle name="Input cel 3 5 4 2 7 2" xfId="34729"/>
    <cellStyle name="Input cel 3 5 4 2 7 3" xfId="41557"/>
    <cellStyle name="Input cel 3 5 4 2 7 4" xfId="49730"/>
    <cellStyle name="Input cel 3 5 4 2 8" xfId="5049"/>
    <cellStyle name="Input cel 3 5 4 2 9" xfId="24501"/>
    <cellStyle name="Input cel 3 5 4 3" xfId="2665"/>
    <cellStyle name="Input cel 3 5 4 3 10" xfId="37636"/>
    <cellStyle name="Input cel 3 5 4 3 11" xfId="42752"/>
    <cellStyle name="Input cel 3 5 4 3 12" xfId="42111"/>
    <cellStyle name="Input cel 3 5 4 3 13" xfId="43984"/>
    <cellStyle name="Input cel 3 5 4 3 2" xfId="5579"/>
    <cellStyle name="Input cel 3 5 4 3 2 2" xfId="12008"/>
    <cellStyle name="Input cel 3 5 4 3 2 2 2" xfId="30335"/>
    <cellStyle name="Input cel 3 5 4 3 2 2 3" xfId="35549"/>
    <cellStyle name="Input cel 3 5 4 3 2 3" xfId="25031"/>
    <cellStyle name="Input cel 3 5 4 3 2 4" xfId="36337"/>
    <cellStyle name="Input cel 3 5 4 3 2 5" xfId="44438"/>
    <cellStyle name="Input cel 3 5 4 3 3" xfId="7216"/>
    <cellStyle name="Input cel 3 5 4 3 3 2" xfId="13503"/>
    <cellStyle name="Input cel 3 5 4 3 3 2 2" xfId="31830"/>
    <cellStyle name="Input cel 3 5 4 3 3 2 3" xfId="23906"/>
    <cellStyle name="Input cel 3 5 4 3 3 3" xfId="26668"/>
    <cellStyle name="Input cel 3 5 4 3 3 4" xfId="35564"/>
    <cellStyle name="Input cel 3 5 4 3 3 5" xfId="46074"/>
    <cellStyle name="Input cel 3 5 4 3 4" xfId="9142"/>
    <cellStyle name="Input cel 3 5 4 3 4 2" xfId="28188"/>
    <cellStyle name="Input cel 3 5 4 3 4 3" xfId="29798"/>
    <cellStyle name="Input cel 3 5 4 3 4 4" xfId="47739"/>
    <cellStyle name="Input cel 3 5 4 3 5" xfId="15166"/>
    <cellStyle name="Input cel 3 5 4 3 5 2" xfId="33493"/>
    <cellStyle name="Input cel 3 5 4 3 5 3" xfId="40321"/>
    <cellStyle name="Input cel 3 5 4 3 5 4" xfId="48494"/>
    <cellStyle name="Input cel 3 5 4 3 6" xfId="15860"/>
    <cellStyle name="Input cel 3 5 4 3 6 2" xfId="34187"/>
    <cellStyle name="Input cel 3 5 4 3 6 3" xfId="41015"/>
    <cellStyle name="Input cel 3 5 4 3 6 4" xfId="49188"/>
    <cellStyle name="Input cel 3 5 4 3 7" xfId="16478"/>
    <cellStyle name="Input cel 3 5 4 3 7 2" xfId="34805"/>
    <cellStyle name="Input cel 3 5 4 3 7 3" xfId="41633"/>
    <cellStyle name="Input cel 3 5 4 3 7 4" xfId="49806"/>
    <cellStyle name="Input cel 3 5 4 3 8" xfId="5125"/>
    <cellStyle name="Input cel 3 5 4 3 9" xfId="24577"/>
    <cellStyle name="Input cel 3 5 4 4" xfId="5604"/>
    <cellStyle name="Input cel 3 5 4 4 2" xfId="12031"/>
    <cellStyle name="Input cel 3 5 4 4 2 2" xfId="30358"/>
    <cellStyle name="Input cel 3 5 4 4 2 3" xfId="37321"/>
    <cellStyle name="Input cel 3 5 4 4 3" xfId="25056"/>
    <cellStyle name="Input cel 3 5 4 4 4" xfId="35396"/>
    <cellStyle name="Input cel 3 5 4 4 5" xfId="44463"/>
    <cellStyle name="Input cel 3 5 4 5" xfId="6595"/>
    <cellStyle name="Input cel 3 5 4 5 2" xfId="12918"/>
    <cellStyle name="Input cel 3 5 4 5 2 2" xfId="31245"/>
    <cellStyle name="Input cel 3 5 4 5 2 3" xfId="39214"/>
    <cellStyle name="Input cel 3 5 4 5 3" xfId="26047"/>
    <cellStyle name="Input cel 3 5 4 5 4" xfId="35646"/>
    <cellStyle name="Input cel 3 5 4 5 5" xfId="45453"/>
    <cellStyle name="Input cel 3 5 4 6" xfId="6740"/>
    <cellStyle name="Input cel 3 5 4 6 2" xfId="13030"/>
    <cellStyle name="Input cel 3 5 4 6 2 2" xfId="31357"/>
    <cellStyle name="Input cel 3 5 4 6 2 3" xfId="27285"/>
    <cellStyle name="Input cel 3 5 4 6 3" xfId="26192"/>
    <cellStyle name="Input cel 3 5 4 6 4" xfId="37371"/>
    <cellStyle name="Input cel 3 5 4 6 5" xfId="45598"/>
    <cellStyle name="Input cel 3 5 4 7" xfId="5690"/>
    <cellStyle name="Input cel 3 5 4 7 2" xfId="25142"/>
    <cellStyle name="Input cel 3 5 4 7 3" xfId="37288"/>
    <cellStyle name="Input cel 3 5 4 7 4" xfId="44549"/>
    <cellStyle name="Input cel 3 5 4 8" xfId="14345"/>
    <cellStyle name="Input cel 3 5 4 8 2" xfId="32672"/>
    <cellStyle name="Input cel 3 5 4 8 3" xfId="39500"/>
    <cellStyle name="Input cel 3 5 4 8 4" xfId="47080"/>
    <cellStyle name="Input cel 3 5 4 9" xfId="14533"/>
    <cellStyle name="Input cel 3 5 4 9 2" xfId="32860"/>
    <cellStyle name="Input cel 3 5 4 9 3" xfId="39688"/>
    <cellStyle name="Input cel 3 5 4 9 4" xfId="47861"/>
    <cellStyle name="Input cel 3 5 5" xfId="2356"/>
    <cellStyle name="Input cel 3 5 5 10" xfId="38369"/>
    <cellStyle name="Input cel 3 5 5 11" xfId="28641"/>
    <cellStyle name="Input cel 3 5 5 12" xfId="42660"/>
    <cellStyle name="Input cel 3 5 5 13" xfId="43675"/>
    <cellStyle name="Input cel 3 5 5 2" xfId="6048"/>
    <cellStyle name="Input cel 3 5 5 2 2" xfId="12433"/>
    <cellStyle name="Input cel 3 5 5 2 2 2" xfId="30760"/>
    <cellStyle name="Input cel 3 5 5 2 2 3" xfId="36305"/>
    <cellStyle name="Input cel 3 5 5 2 3" xfId="25500"/>
    <cellStyle name="Input cel 3 5 5 2 4" xfId="23823"/>
    <cellStyle name="Input cel 3 5 5 2 5" xfId="44907"/>
    <cellStyle name="Input cel 3 5 5 3" xfId="6907"/>
    <cellStyle name="Input cel 3 5 5 3 2" xfId="13194"/>
    <cellStyle name="Input cel 3 5 5 3 2 2" xfId="31521"/>
    <cellStyle name="Input cel 3 5 5 3 2 3" xfId="35481"/>
    <cellStyle name="Input cel 3 5 5 3 3" xfId="26359"/>
    <cellStyle name="Input cel 3 5 5 3 4" xfId="36425"/>
    <cellStyle name="Input cel 3 5 5 3 5" xfId="45765"/>
    <cellStyle name="Input cel 3 5 5 4" xfId="8833"/>
    <cellStyle name="Input cel 3 5 5 4 2" xfId="27879"/>
    <cellStyle name="Input cel 3 5 5 4 3" xfId="38097"/>
    <cellStyle name="Input cel 3 5 5 4 4" xfId="47430"/>
    <cellStyle name="Input cel 3 5 5 5" xfId="14857"/>
    <cellStyle name="Input cel 3 5 5 5 2" xfId="33184"/>
    <cellStyle name="Input cel 3 5 5 5 3" xfId="40012"/>
    <cellStyle name="Input cel 3 5 5 5 4" xfId="48185"/>
    <cellStyle name="Input cel 3 5 5 6" xfId="15551"/>
    <cellStyle name="Input cel 3 5 5 6 2" xfId="33878"/>
    <cellStyle name="Input cel 3 5 5 6 3" xfId="40706"/>
    <cellStyle name="Input cel 3 5 5 6 4" xfId="48879"/>
    <cellStyle name="Input cel 3 5 5 7" xfId="16169"/>
    <cellStyle name="Input cel 3 5 5 7 2" xfId="34496"/>
    <cellStyle name="Input cel 3 5 5 7 3" xfId="41324"/>
    <cellStyle name="Input cel 3 5 5 7 4" xfId="49497"/>
    <cellStyle name="Input cel 3 5 5 8" xfId="4816"/>
    <cellStyle name="Input cel 3 5 5 9" xfId="24268"/>
    <cellStyle name="Input cel 3 5 6" xfId="2576"/>
    <cellStyle name="Input cel 3 5 6 10" xfId="35950"/>
    <cellStyle name="Input cel 3 5 6 11" xfId="42377"/>
    <cellStyle name="Input cel 3 5 6 12" xfId="28362"/>
    <cellStyle name="Input cel 3 5 6 13" xfId="43895"/>
    <cellStyle name="Input cel 3 5 6 2" xfId="6088"/>
    <cellStyle name="Input cel 3 5 6 2 2" xfId="12469"/>
    <cellStyle name="Input cel 3 5 6 2 2 2" xfId="30796"/>
    <cellStyle name="Input cel 3 5 6 2 2 3" xfId="24090"/>
    <cellStyle name="Input cel 3 5 6 2 3" xfId="25540"/>
    <cellStyle name="Input cel 3 5 6 2 4" xfId="38002"/>
    <cellStyle name="Input cel 3 5 6 2 5" xfId="44947"/>
    <cellStyle name="Input cel 3 5 6 3" xfId="7127"/>
    <cellStyle name="Input cel 3 5 6 3 2" xfId="13414"/>
    <cellStyle name="Input cel 3 5 6 3 2 2" xfId="31741"/>
    <cellStyle name="Input cel 3 5 6 3 2 3" xfId="37377"/>
    <cellStyle name="Input cel 3 5 6 3 3" xfId="26579"/>
    <cellStyle name="Input cel 3 5 6 3 4" xfId="39300"/>
    <cellStyle name="Input cel 3 5 6 3 5" xfId="45985"/>
    <cellStyle name="Input cel 3 5 6 4" xfId="9053"/>
    <cellStyle name="Input cel 3 5 6 4 2" xfId="28099"/>
    <cellStyle name="Input cel 3 5 6 4 3" xfId="27349"/>
    <cellStyle name="Input cel 3 5 6 4 4" xfId="47650"/>
    <cellStyle name="Input cel 3 5 6 5" xfId="15077"/>
    <cellStyle name="Input cel 3 5 6 5 2" xfId="33404"/>
    <cellStyle name="Input cel 3 5 6 5 3" xfId="40232"/>
    <cellStyle name="Input cel 3 5 6 5 4" xfId="48405"/>
    <cellStyle name="Input cel 3 5 6 6" xfId="15771"/>
    <cellStyle name="Input cel 3 5 6 6 2" xfId="34098"/>
    <cellStyle name="Input cel 3 5 6 6 3" xfId="40926"/>
    <cellStyle name="Input cel 3 5 6 6 4" xfId="49099"/>
    <cellStyle name="Input cel 3 5 6 7" xfId="16389"/>
    <cellStyle name="Input cel 3 5 6 7 2" xfId="34716"/>
    <cellStyle name="Input cel 3 5 6 7 3" xfId="41544"/>
    <cellStyle name="Input cel 3 5 6 7 4" xfId="49717"/>
    <cellStyle name="Input cel 3 5 6 8" xfId="5036"/>
    <cellStyle name="Input cel 3 5 6 9" xfId="24488"/>
    <cellStyle name="Input cel 3 5 7" xfId="3288"/>
    <cellStyle name="Input cel 3 5 7 2" xfId="10329"/>
    <cellStyle name="Input cel 3 5 7 2 2" xfId="29047"/>
    <cellStyle name="Input cel 3 5 7 2 3" xfId="36083"/>
    <cellStyle name="Input cel 3 5 7 3" xfId="3894"/>
    <cellStyle name="Input cel 3 5 7 4" xfId="2861"/>
    <cellStyle name="Input cel 3 5 7 5" xfId="43189"/>
    <cellStyle name="Input cel 3 5 8" xfId="5207"/>
    <cellStyle name="Input cel 3 5 8 2" xfId="11660"/>
    <cellStyle name="Input cel 3 5 8 2 2" xfId="29987"/>
    <cellStyle name="Input cel 3 5 8 2 3" xfId="23655"/>
    <cellStyle name="Input cel 3 5 8 3" xfId="24659"/>
    <cellStyle name="Input cel 3 5 8 4" xfId="37852"/>
    <cellStyle name="Input cel 3 5 8 5" xfId="44066"/>
    <cellStyle name="Input cel 3 5 9" xfId="5606"/>
    <cellStyle name="Input cel 3 5 9 2" xfId="12033"/>
    <cellStyle name="Input cel 3 5 9 2 2" xfId="30360"/>
    <cellStyle name="Input cel 3 5 9 2 3" xfId="3717"/>
    <cellStyle name="Input cel 3 5 9 3" xfId="25058"/>
    <cellStyle name="Input cel 3 5 9 4" xfId="38432"/>
    <cellStyle name="Input cel 3 5 9 5" xfId="44465"/>
    <cellStyle name="Input cel 3 6" xfId="602"/>
    <cellStyle name="Input cel 3 6 10" xfId="13741"/>
    <cellStyle name="Input cel 3 6 10 2" xfId="32068"/>
    <cellStyle name="Input cel 3 6 10 3" xfId="35616"/>
    <cellStyle name="Input cel 3 6 10 4" xfId="46381"/>
    <cellStyle name="Input cel 3 6 11" xfId="14326"/>
    <cellStyle name="Input cel 3 6 11 2" xfId="32653"/>
    <cellStyle name="Input cel 3 6 11 3" xfId="39481"/>
    <cellStyle name="Input cel 3 6 11 4" xfId="47061"/>
    <cellStyle name="Input cel 3 6 12" xfId="14515"/>
    <cellStyle name="Input cel 3 6 12 2" xfId="32842"/>
    <cellStyle name="Input cel 3 6 12 3" xfId="39670"/>
    <cellStyle name="Input cel 3 6 12 4" xfId="47843"/>
    <cellStyle name="Input cel 3 6 13" xfId="15254"/>
    <cellStyle name="Input cel 3 6 13 2" xfId="33581"/>
    <cellStyle name="Input cel 3 6 13 3" xfId="40409"/>
    <cellStyle name="Input cel 3 6 13 4" xfId="48582"/>
    <cellStyle name="Input cel 3 6 14" xfId="3062"/>
    <cellStyle name="Input cel 3 6 15" xfId="3025"/>
    <cellStyle name="Input cel 3 6 16" xfId="37995"/>
    <cellStyle name="Input cel 3 6 17" xfId="41788"/>
    <cellStyle name="Input cel 3 6 18" xfId="27693"/>
    <cellStyle name="Input cel 3 6 19" xfId="42822"/>
    <cellStyle name="Input cel 3 6 2" xfId="1231"/>
    <cellStyle name="Input cel 3 6 2 10" xfId="13814"/>
    <cellStyle name="Input cel 3 6 2 10 2" xfId="32141"/>
    <cellStyle name="Input cel 3 6 2 10 3" xfId="26884"/>
    <cellStyle name="Input cel 3 6 2 10 4" xfId="46533"/>
    <cellStyle name="Input cel 3 6 2 11" xfId="14141"/>
    <cellStyle name="Input cel 3 6 2 11 2" xfId="32468"/>
    <cellStyle name="Input cel 3 6 2 11 3" xfId="36199"/>
    <cellStyle name="Input cel 3 6 2 11 4" xfId="46872"/>
    <cellStyle name="Input cel 3 6 2 12" xfId="14155"/>
    <cellStyle name="Input cel 3 6 2 12 2" xfId="32482"/>
    <cellStyle name="Input cel 3 6 2 12 3" xfId="35195"/>
    <cellStyle name="Input cel 3 6 2 12 4" xfId="46886"/>
    <cellStyle name="Input cel 3 6 2 13" xfId="3158"/>
    <cellStyle name="Input cel 3 6 2 14" xfId="2803"/>
    <cellStyle name="Input cel 3 6 2 15" xfId="4645"/>
    <cellStyle name="Input cel 3 6 2 16" xfId="29958"/>
    <cellStyle name="Input cel 3 6 2 17" xfId="37959"/>
    <cellStyle name="Input cel 3 6 2 18" xfId="42941"/>
    <cellStyle name="Input cel 3 6 2 2" xfId="1999"/>
    <cellStyle name="Input cel 3 6 2 2 10" xfId="4486"/>
    <cellStyle name="Input cel 3 6 2 2 11" xfId="23981"/>
    <cellStyle name="Input cel 3 6 2 2 12" xfId="28620"/>
    <cellStyle name="Input cel 3 6 2 2 13" xfId="29674"/>
    <cellStyle name="Input cel 3 6 2 2 14" xfId="42734"/>
    <cellStyle name="Input cel 3 6 2 2 15" xfId="43500"/>
    <cellStyle name="Input cel 3 6 2 2 2" xfId="943"/>
    <cellStyle name="Input cel 3 6 2 2 2 10" xfId="27208"/>
    <cellStyle name="Input cel 3 6 2 2 2 11" xfId="23742"/>
    <cellStyle name="Input cel 3 6 2 2 2 12" xfId="41797"/>
    <cellStyle name="Input cel 3 6 2 2 2 13" xfId="43327"/>
    <cellStyle name="Input cel 3 6 2 2 2 2" xfId="5914"/>
    <cellStyle name="Input cel 3 6 2 2 2 2 2" xfId="12312"/>
    <cellStyle name="Input cel 3 6 2 2 2 2 2 2" xfId="30639"/>
    <cellStyle name="Input cel 3 6 2 2 2 2 2 3" xfId="35560"/>
    <cellStyle name="Input cel 3 6 2 2 2 2 3" xfId="25366"/>
    <cellStyle name="Input cel 3 6 2 2 2 2 4" xfId="34889"/>
    <cellStyle name="Input cel 3 6 2 2 2 2 5" xfId="44773"/>
    <cellStyle name="Input cel 3 6 2 2 2 3" xfId="6112"/>
    <cellStyle name="Input cel 3 6 2 2 2 3 2" xfId="12491"/>
    <cellStyle name="Input cel 3 6 2 2 2 3 2 2" xfId="30818"/>
    <cellStyle name="Input cel 3 6 2 2 2 3 2 3" xfId="27136"/>
    <cellStyle name="Input cel 3 6 2 2 2 3 3" xfId="25564"/>
    <cellStyle name="Input cel 3 6 2 2 2 3 4" xfId="39138"/>
    <cellStyle name="Input cel 3 6 2 2 2 3 5" xfId="44971"/>
    <cellStyle name="Input cel 3 6 2 2 2 4" xfId="7571"/>
    <cellStyle name="Input cel 3 6 2 2 2 4 2" xfId="26954"/>
    <cellStyle name="Input cel 3 6 2 2 2 4 3" xfId="35693"/>
    <cellStyle name="Input cel 3 6 2 2 2 4 4" xfId="46452"/>
    <cellStyle name="Input cel 3 6 2 2 2 5" xfId="14160"/>
    <cellStyle name="Input cel 3 6 2 2 2 5 2" xfId="32487"/>
    <cellStyle name="Input cel 3 6 2 2 2 5 3" xfId="36457"/>
    <cellStyle name="Input cel 3 6 2 2 2 5 4" xfId="46891"/>
    <cellStyle name="Input cel 3 6 2 2 2 6" xfId="14147"/>
    <cellStyle name="Input cel 3 6 2 2 2 6 2" xfId="32474"/>
    <cellStyle name="Input cel 3 6 2 2 2 6 3" xfId="38350"/>
    <cellStyle name="Input cel 3 6 2 2 2 6 4" xfId="46878"/>
    <cellStyle name="Input cel 3 6 2 2 2 7" xfId="13851"/>
    <cellStyle name="Input cel 3 6 2 2 2 7 2" xfId="32178"/>
    <cellStyle name="Input cel 3 6 2 2 2 7 3" xfId="35185"/>
    <cellStyle name="Input cel 3 6 2 2 2 7 4" xfId="46571"/>
    <cellStyle name="Input cel 3 6 2 2 2 8" xfId="3608"/>
    <cellStyle name="Input cel 3 6 2 2 2 9" xfId="3021"/>
    <cellStyle name="Input cel 3 6 2 2 3" xfId="2718"/>
    <cellStyle name="Input cel 3 6 2 2 3 10" xfId="35324"/>
    <cellStyle name="Input cel 3 6 2 2 3 11" xfId="23591"/>
    <cellStyle name="Input cel 3 6 2 2 3 12" xfId="35916"/>
    <cellStyle name="Input cel 3 6 2 2 3 13" xfId="44037"/>
    <cellStyle name="Input cel 3 6 2 2 3 2" xfId="6533"/>
    <cellStyle name="Input cel 3 6 2 2 3 2 2" xfId="12869"/>
    <cellStyle name="Input cel 3 6 2 2 3 2 2 2" xfId="31196"/>
    <cellStyle name="Input cel 3 6 2 2 3 2 2 3" xfId="28713"/>
    <cellStyle name="Input cel 3 6 2 2 3 2 3" xfId="25985"/>
    <cellStyle name="Input cel 3 6 2 2 3 2 4" xfId="28693"/>
    <cellStyle name="Input cel 3 6 2 2 3 2 5" xfId="45391"/>
    <cellStyle name="Input cel 3 6 2 2 3 3" xfId="7269"/>
    <cellStyle name="Input cel 3 6 2 2 3 3 2" xfId="13556"/>
    <cellStyle name="Input cel 3 6 2 2 3 3 2 2" xfId="31883"/>
    <cellStyle name="Input cel 3 6 2 2 3 3 2 3" xfId="35412"/>
    <cellStyle name="Input cel 3 6 2 2 3 3 3" xfId="26721"/>
    <cellStyle name="Input cel 3 6 2 2 3 3 4" xfId="35886"/>
    <cellStyle name="Input cel 3 6 2 2 3 3 5" xfId="46127"/>
    <cellStyle name="Input cel 3 6 2 2 3 4" xfId="9195"/>
    <cellStyle name="Input cel 3 6 2 2 3 4 2" xfId="28241"/>
    <cellStyle name="Input cel 3 6 2 2 3 4 3" xfId="37038"/>
    <cellStyle name="Input cel 3 6 2 2 3 4 4" xfId="47792"/>
    <cellStyle name="Input cel 3 6 2 2 3 5" xfId="15219"/>
    <cellStyle name="Input cel 3 6 2 2 3 5 2" xfId="33546"/>
    <cellStyle name="Input cel 3 6 2 2 3 5 3" xfId="40374"/>
    <cellStyle name="Input cel 3 6 2 2 3 5 4" xfId="48547"/>
    <cellStyle name="Input cel 3 6 2 2 3 6" xfId="15913"/>
    <cellStyle name="Input cel 3 6 2 2 3 6 2" xfId="34240"/>
    <cellStyle name="Input cel 3 6 2 2 3 6 3" xfId="41068"/>
    <cellStyle name="Input cel 3 6 2 2 3 6 4" xfId="49241"/>
    <cellStyle name="Input cel 3 6 2 2 3 7" xfId="16531"/>
    <cellStyle name="Input cel 3 6 2 2 3 7 2" xfId="34858"/>
    <cellStyle name="Input cel 3 6 2 2 3 7 3" xfId="41686"/>
    <cellStyle name="Input cel 3 6 2 2 3 7 4" xfId="49859"/>
    <cellStyle name="Input cel 3 6 2 2 3 8" xfId="5178"/>
    <cellStyle name="Input cel 3 6 2 2 3 9" xfId="24630"/>
    <cellStyle name="Input cel 3 6 2 2 4" xfId="5498"/>
    <cellStyle name="Input cel 3 6 2 2 4 2" xfId="11932"/>
    <cellStyle name="Input cel 3 6 2 2 4 2 2" xfId="30259"/>
    <cellStyle name="Input cel 3 6 2 2 4 2 3" xfId="38341"/>
    <cellStyle name="Input cel 3 6 2 2 4 3" xfId="24950"/>
    <cellStyle name="Input cel 3 6 2 2 4 4" xfId="35194"/>
    <cellStyle name="Input cel 3 6 2 2 4 5" xfId="44357"/>
    <cellStyle name="Input cel 3 6 2 2 5" xfId="6666"/>
    <cellStyle name="Input cel 3 6 2 2 5 2" xfId="12980"/>
    <cellStyle name="Input cel 3 6 2 2 5 2 2" xfId="31307"/>
    <cellStyle name="Input cel 3 6 2 2 5 2 3" xfId="36537"/>
    <cellStyle name="Input cel 3 6 2 2 5 3" xfId="26118"/>
    <cellStyle name="Input cel 3 6 2 2 5 4" xfId="35141"/>
    <cellStyle name="Input cel 3 6 2 2 5 5" xfId="45524"/>
    <cellStyle name="Input cel 3 6 2 2 6" xfId="8476"/>
    <cellStyle name="Input cel 3 6 2 2 6 2" xfId="27590"/>
    <cellStyle name="Input cel 3 6 2 2 6 3" xfId="36062"/>
    <cellStyle name="Input cel 3 6 2 2 6 4" xfId="47160"/>
    <cellStyle name="Input cel 3 6 2 2 7" xfId="14607"/>
    <cellStyle name="Input cel 3 6 2 2 7 2" xfId="32934"/>
    <cellStyle name="Input cel 3 6 2 2 7 3" xfId="39762"/>
    <cellStyle name="Input cel 3 6 2 2 7 4" xfId="47935"/>
    <cellStyle name="Input cel 3 6 2 2 8" xfId="15335"/>
    <cellStyle name="Input cel 3 6 2 2 8 2" xfId="33662"/>
    <cellStyle name="Input cel 3 6 2 2 8 3" xfId="40490"/>
    <cellStyle name="Input cel 3 6 2 2 8 4" xfId="48663"/>
    <cellStyle name="Input cel 3 6 2 2 9" xfId="15994"/>
    <cellStyle name="Input cel 3 6 2 2 9 2" xfId="34321"/>
    <cellStyle name="Input cel 3 6 2 2 9 3" xfId="41149"/>
    <cellStyle name="Input cel 3 6 2 2 9 4" xfId="49322"/>
    <cellStyle name="Input cel 3 6 2 3" xfId="2442"/>
    <cellStyle name="Input cel 3 6 2 3 10" xfId="36585"/>
    <cellStyle name="Input cel 3 6 2 3 11" xfId="42160"/>
    <cellStyle name="Input cel 3 6 2 3 12" xfId="38060"/>
    <cellStyle name="Input cel 3 6 2 3 13" xfId="43761"/>
    <cellStyle name="Input cel 3 6 2 3 2" xfId="3179"/>
    <cellStyle name="Input cel 3 6 2 3 2 2" xfId="10230"/>
    <cellStyle name="Input cel 3 6 2 3 2 2 2" xfId="28954"/>
    <cellStyle name="Input cel 3 6 2 3 2 2 3" xfId="28351"/>
    <cellStyle name="Input cel 3 6 2 3 2 3" xfId="4019"/>
    <cellStyle name="Input cel 3 6 2 3 2 4" xfId="28404"/>
    <cellStyle name="Input cel 3 6 2 3 2 5" xfId="43099"/>
    <cellStyle name="Input cel 3 6 2 3 3" xfId="6993"/>
    <cellStyle name="Input cel 3 6 2 3 3 2" xfId="13280"/>
    <cellStyle name="Input cel 3 6 2 3 3 2 2" xfId="31607"/>
    <cellStyle name="Input cel 3 6 2 3 3 2 3" xfId="37201"/>
    <cellStyle name="Input cel 3 6 2 3 3 3" xfId="26445"/>
    <cellStyle name="Input cel 3 6 2 3 3 4" xfId="37940"/>
    <cellStyle name="Input cel 3 6 2 3 3 5" xfId="45851"/>
    <cellStyle name="Input cel 3 6 2 3 4" xfId="8919"/>
    <cellStyle name="Input cel 3 6 2 3 4 2" xfId="27965"/>
    <cellStyle name="Input cel 3 6 2 3 4 3" xfId="35447"/>
    <cellStyle name="Input cel 3 6 2 3 4 4" xfId="47516"/>
    <cellStyle name="Input cel 3 6 2 3 5" xfId="14943"/>
    <cellStyle name="Input cel 3 6 2 3 5 2" xfId="33270"/>
    <cellStyle name="Input cel 3 6 2 3 5 3" xfId="40098"/>
    <cellStyle name="Input cel 3 6 2 3 5 4" xfId="48271"/>
    <cellStyle name="Input cel 3 6 2 3 6" xfId="15637"/>
    <cellStyle name="Input cel 3 6 2 3 6 2" xfId="33964"/>
    <cellStyle name="Input cel 3 6 2 3 6 3" xfId="40792"/>
    <cellStyle name="Input cel 3 6 2 3 6 4" xfId="48965"/>
    <cellStyle name="Input cel 3 6 2 3 7" xfId="16255"/>
    <cellStyle name="Input cel 3 6 2 3 7 2" xfId="34582"/>
    <cellStyle name="Input cel 3 6 2 3 7 3" xfId="41410"/>
    <cellStyle name="Input cel 3 6 2 3 7 4" xfId="49583"/>
    <cellStyle name="Input cel 3 6 2 3 8" xfId="4902"/>
    <cellStyle name="Input cel 3 6 2 3 9" xfId="24354"/>
    <cellStyle name="Input cel 3 6 2 4" xfId="2214"/>
    <cellStyle name="Input cel 3 6 2 4 10" xfId="3584"/>
    <cellStyle name="Input cel 3 6 2 4 11" xfId="42175"/>
    <cellStyle name="Input cel 3 6 2 4 12" xfId="36412"/>
    <cellStyle name="Input cel 3 6 2 4 13" xfId="43533"/>
    <cellStyle name="Input cel 3 6 2 4 2" xfId="5370"/>
    <cellStyle name="Input cel 3 6 2 4 2 2" xfId="11812"/>
    <cellStyle name="Input cel 3 6 2 4 2 2 2" xfId="30139"/>
    <cellStyle name="Input cel 3 6 2 4 2 2 3" xfId="38389"/>
    <cellStyle name="Input cel 3 6 2 4 2 3" xfId="24822"/>
    <cellStyle name="Input cel 3 6 2 4 2 4" xfId="38394"/>
    <cellStyle name="Input cel 3 6 2 4 2 5" xfId="44229"/>
    <cellStyle name="Input cel 3 6 2 4 3" xfId="6765"/>
    <cellStyle name="Input cel 3 6 2 4 3 2" xfId="13052"/>
    <cellStyle name="Input cel 3 6 2 4 3 2 2" xfId="31379"/>
    <cellStyle name="Input cel 3 6 2 4 3 2 3" xfId="38707"/>
    <cellStyle name="Input cel 3 6 2 4 3 3" xfId="26217"/>
    <cellStyle name="Input cel 3 6 2 4 3 4" xfId="37164"/>
    <cellStyle name="Input cel 3 6 2 4 3 5" xfId="45623"/>
    <cellStyle name="Input cel 3 6 2 4 4" xfId="8691"/>
    <cellStyle name="Input cel 3 6 2 4 4 2" xfId="27737"/>
    <cellStyle name="Input cel 3 6 2 4 4 3" xfId="36094"/>
    <cellStyle name="Input cel 3 6 2 4 4 4" xfId="47288"/>
    <cellStyle name="Input cel 3 6 2 4 5" xfId="14715"/>
    <cellStyle name="Input cel 3 6 2 4 5 2" xfId="33042"/>
    <cellStyle name="Input cel 3 6 2 4 5 3" xfId="39870"/>
    <cellStyle name="Input cel 3 6 2 4 5 4" xfId="48043"/>
    <cellStyle name="Input cel 3 6 2 4 6" xfId="15409"/>
    <cellStyle name="Input cel 3 6 2 4 6 2" xfId="33736"/>
    <cellStyle name="Input cel 3 6 2 4 6 3" xfId="40564"/>
    <cellStyle name="Input cel 3 6 2 4 6 4" xfId="48737"/>
    <cellStyle name="Input cel 3 6 2 4 7" xfId="16027"/>
    <cellStyle name="Input cel 3 6 2 4 7 2" xfId="34354"/>
    <cellStyle name="Input cel 3 6 2 4 7 3" xfId="41182"/>
    <cellStyle name="Input cel 3 6 2 4 7 4" xfId="49355"/>
    <cellStyle name="Input cel 3 6 2 4 8" xfId="4674"/>
    <cellStyle name="Input cel 3 6 2 4 9" xfId="24126"/>
    <cellStyle name="Input cel 3 6 2 5" xfId="6275"/>
    <cellStyle name="Input cel 3 6 2 5 2" xfId="12641"/>
    <cellStyle name="Input cel 3 6 2 5 2 2" xfId="30968"/>
    <cellStyle name="Input cel 3 6 2 5 2 3" xfId="38581"/>
    <cellStyle name="Input cel 3 6 2 5 3" xfId="25727"/>
    <cellStyle name="Input cel 3 6 2 5 4" xfId="28298"/>
    <cellStyle name="Input cel 3 6 2 5 5" xfId="45134"/>
    <cellStyle name="Input cel 3 6 2 6" xfId="5306"/>
    <cellStyle name="Input cel 3 6 2 6 2" xfId="11755"/>
    <cellStyle name="Input cel 3 6 2 6 2 2" xfId="30082"/>
    <cellStyle name="Input cel 3 6 2 6 2 3" xfId="29571"/>
    <cellStyle name="Input cel 3 6 2 6 3" xfId="24758"/>
    <cellStyle name="Input cel 3 6 2 6 4" xfId="36147"/>
    <cellStyle name="Input cel 3 6 2 6 5" xfId="44165"/>
    <cellStyle name="Input cel 3 6 2 7" xfId="3853"/>
    <cellStyle name="Input cel 3 6 2 7 2" xfId="10840"/>
    <cellStyle name="Input cel 3 6 2 7 2 2" xfId="29418"/>
    <cellStyle name="Input cel 3 6 2 7 2 3" xfId="35364"/>
    <cellStyle name="Input cel 3 6 2 7 3" xfId="2939"/>
    <cellStyle name="Input cel 3 6 2 7 4" xfId="27010"/>
    <cellStyle name="Input cel 3 6 2 7 5" xfId="43415"/>
    <cellStyle name="Input cel 3 6 2 8" xfId="6696"/>
    <cellStyle name="Input cel 3 6 2 8 2" xfId="26148"/>
    <cellStyle name="Input cel 3 6 2 8 3" xfId="38854"/>
    <cellStyle name="Input cel 3 6 2 8 4" xfId="45554"/>
    <cellStyle name="Input cel 3 6 2 9" xfId="13922"/>
    <cellStyle name="Input cel 3 6 2 9 2" xfId="32249"/>
    <cellStyle name="Input cel 3 6 2 9 3" xfId="4012"/>
    <cellStyle name="Input cel 3 6 2 9 4" xfId="46653"/>
    <cellStyle name="Input cel 3 6 3" xfId="1388"/>
    <cellStyle name="Input cel 3 6 3 10" xfId="14388"/>
    <cellStyle name="Input cel 3 6 3 10 2" xfId="32715"/>
    <cellStyle name="Input cel 3 6 3 10 3" xfId="39543"/>
    <cellStyle name="Input cel 3 6 3 10 4" xfId="47179"/>
    <cellStyle name="Input cel 3 6 3 11" xfId="14626"/>
    <cellStyle name="Input cel 3 6 3 11 2" xfId="32953"/>
    <cellStyle name="Input cel 3 6 3 11 3" xfId="39781"/>
    <cellStyle name="Input cel 3 6 3 11 4" xfId="47954"/>
    <cellStyle name="Input cel 3 6 3 12" xfId="3984"/>
    <cellStyle name="Input cel 3 6 3 13" xfId="23535"/>
    <cellStyle name="Input cel 3 6 3 14" xfId="35216"/>
    <cellStyle name="Input cel 3 6 3 15" xfId="42635"/>
    <cellStyle name="Input cel 3 6 3 16" xfId="42478"/>
    <cellStyle name="Input cel 3 6 3 17" xfId="43006"/>
    <cellStyle name="Input cel 3 6 3 2" xfId="2276"/>
    <cellStyle name="Input cel 3 6 3 2 10" xfId="38856"/>
    <cellStyle name="Input cel 3 6 3 2 11" xfId="42083"/>
    <cellStyle name="Input cel 3 6 3 2 12" xfId="41867"/>
    <cellStyle name="Input cel 3 6 3 2 13" xfId="43595"/>
    <cellStyle name="Input cel 3 6 3 2 2" xfId="5966"/>
    <cellStyle name="Input cel 3 6 3 2 2 2" xfId="12362"/>
    <cellStyle name="Input cel 3 6 3 2 2 2 2" xfId="30689"/>
    <cellStyle name="Input cel 3 6 3 2 2 2 3" xfId="37903"/>
    <cellStyle name="Input cel 3 6 3 2 2 3" xfId="25418"/>
    <cellStyle name="Input cel 3 6 3 2 2 4" xfId="2920"/>
    <cellStyle name="Input cel 3 6 3 2 2 5" xfId="44825"/>
    <cellStyle name="Input cel 3 6 3 2 3" xfId="6827"/>
    <cellStyle name="Input cel 3 6 3 2 3 2" xfId="13114"/>
    <cellStyle name="Input cel 3 6 3 2 3 2 2" xfId="31441"/>
    <cellStyle name="Input cel 3 6 3 2 3 2 3" xfId="36620"/>
    <cellStyle name="Input cel 3 6 3 2 3 3" xfId="26279"/>
    <cellStyle name="Input cel 3 6 3 2 3 4" xfId="29813"/>
    <cellStyle name="Input cel 3 6 3 2 3 5" xfId="45685"/>
    <cellStyle name="Input cel 3 6 3 2 4" xfId="8753"/>
    <cellStyle name="Input cel 3 6 3 2 4 2" xfId="27799"/>
    <cellStyle name="Input cel 3 6 3 2 4 3" xfId="28582"/>
    <cellStyle name="Input cel 3 6 3 2 4 4" xfId="47350"/>
    <cellStyle name="Input cel 3 6 3 2 5" xfId="14777"/>
    <cellStyle name="Input cel 3 6 3 2 5 2" xfId="33104"/>
    <cellStyle name="Input cel 3 6 3 2 5 3" xfId="39932"/>
    <cellStyle name="Input cel 3 6 3 2 5 4" xfId="48105"/>
    <cellStyle name="Input cel 3 6 3 2 6" xfId="15471"/>
    <cellStyle name="Input cel 3 6 3 2 6 2" xfId="33798"/>
    <cellStyle name="Input cel 3 6 3 2 6 3" xfId="40626"/>
    <cellStyle name="Input cel 3 6 3 2 6 4" xfId="48799"/>
    <cellStyle name="Input cel 3 6 3 2 7" xfId="16089"/>
    <cellStyle name="Input cel 3 6 3 2 7 2" xfId="34416"/>
    <cellStyle name="Input cel 3 6 3 2 7 3" xfId="41244"/>
    <cellStyle name="Input cel 3 6 3 2 7 4" xfId="49417"/>
    <cellStyle name="Input cel 3 6 3 2 8" xfId="4736"/>
    <cellStyle name="Input cel 3 6 3 2 9" xfId="24188"/>
    <cellStyle name="Input cel 3 6 3 3" xfId="2334"/>
    <cellStyle name="Input cel 3 6 3 3 10" xfId="29394"/>
    <cellStyle name="Input cel 3 6 3 3 11" xfId="42214"/>
    <cellStyle name="Input cel 3 6 3 3 12" xfId="41892"/>
    <cellStyle name="Input cel 3 6 3 3 13" xfId="43653"/>
    <cellStyle name="Input cel 3 6 3 3 2" xfId="5616"/>
    <cellStyle name="Input cel 3 6 3 3 2 2" xfId="12042"/>
    <cellStyle name="Input cel 3 6 3 3 2 2 2" xfId="30369"/>
    <cellStyle name="Input cel 3 6 3 3 2 2 3" xfId="36271"/>
    <cellStyle name="Input cel 3 6 3 3 2 3" xfId="25068"/>
    <cellStyle name="Input cel 3 6 3 3 2 4" xfId="38310"/>
    <cellStyle name="Input cel 3 6 3 3 2 5" xfId="44475"/>
    <cellStyle name="Input cel 3 6 3 3 3" xfId="6885"/>
    <cellStyle name="Input cel 3 6 3 3 3 2" xfId="13172"/>
    <cellStyle name="Input cel 3 6 3 3 3 2 2" xfId="31499"/>
    <cellStyle name="Input cel 3 6 3 3 3 2 3" xfId="38753"/>
    <cellStyle name="Input cel 3 6 3 3 3 3" xfId="26337"/>
    <cellStyle name="Input cel 3 6 3 3 3 4" xfId="29733"/>
    <cellStyle name="Input cel 3 6 3 3 3 5" xfId="45743"/>
    <cellStyle name="Input cel 3 6 3 3 4" xfId="8811"/>
    <cellStyle name="Input cel 3 6 3 3 4 2" xfId="27857"/>
    <cellStyle name="Input cel 3 6 3 3 4 3" xfId="28556"/>
    <cellStyle name="Input cel 3 6 3 3 4 4" xfId="47408"/>
    <cellStyle name="Input cel 3 6 3 3 5" xfId="14835"/>
    <cellStyle name="Input cel 3 6 3 3 5 2" xfId="33162"/>
    <cellStyle name="Input cel 3 6 3 3 5 3" xfId="39990"/>
    <cellStyle name="Input cel 3 6 3 3 5 4" xfId="48163"/>
    <cellStyle name="Input cel 3 6 3 3 6" xfId="15529"/>
    <cellStyle name="Input cel 3 6 3 3 6 2" xfId="33856"/>
    <cellStyle name="Input cel 3 6 3 3 6 3" xfId="40684"/>
    <cellStyle name="Input cel 3 6 3 3 6 4" xfId="48857"/>
    <cellStyle name="Input cel 3 6 3 3 7" xfId="16147"/>
    <cellStyle name="Input cel 3 6 3 3 7 2" xfId="34474"/>
    <cellStyle name="Input cel 3 6 3 3 7 3" xfId="41302"/>
    <cellStyle name="Input cel 3 6 3 3 7 4" xfId="49475"/>
    <cellStyle name="Input cel 3 6 3 3 8" xfId="4794"/>
    <cellStyle name="Input cel 3 6 3 3 9" xfId="24246"/>
    <cellStyle name="Input cel 3 6 3 4" xfId="6000"/>
    <cellStyle name="Input cel 3 6 3 4 2" xfId="12391"/>
    <cellStyle name="Input cel 3 6 3 4 2 2" xfId="30718"/>
    <cellStyle name="Input cel 3 6 3 4 2 3" xfId="38291"/>
    <cellStyle name="Input cel 3 6 3 4 3" xfId="25452"/>
    <cellStyle name="Input cel 3 6 3 4 4" xfId="23625"/>
    <cellStyle name="Input cel 3 6 3 4 5" xfId="44859"/>
    <cellStyle name="Input cel 3 6 3 5" xfId="5561"/>
    <cellStyle name="Input cel 3 6 3 5 2" xfId="11991"/>
    <cellStyle name="Input cel 3 6 3 5 2 2" xfId="30318"/>
    <cellStyle name="Input cel 3 6 3 5 2 3" xfId="29594"/>
    <cellStyle name="Input cel 3 6 3 5 3" xfId="25013"/>
    <cellStyle name="Input cel 3 6 3 5 4" xfId="36428"/>
    <cellStyle name="Input cel 3 6 3 5 5" xfId="44420"/>
    <cellStyle name="Input cel 3 6 3 6" xfId="6612"/>
    <cellStyle name="Input cel 3 6 3 6 2" xfId="12931"/>
    <cellStyle name="Input cel 3 6 3 6 2 2" xfId="31258"/>
    <cellStyle name="Input cel 3 6 3 6 2 3" xfId="38327"/>
    <cellStyle name="Input cel 3 6 3 6 3" xfId="26064"/>
    <cellStyle name="Input cel 3 6 3 6 4" xfId="38804"/>
    <cellStyle name="Input cel 3 6 3 6 5" xfId="45470"/>
    <cellStyle name="Input cel 3 6 3 7" xfId="7332"/>
    <cellStyle name="Input cel 3 6 3 7 2" xfId="26784"/>
    <cellStyle name="Input cel 3 6 3 7 3" xfId="36697"/>
    <cellStyle name="Input cel 3 6 3 7 4" xfId="46190"/>
    <cellStyle name="Input cel 3 6 3 8" xfId="14037"/>
    <cellStyle name="Input cel 3 6 3 8 2" xfId="32364"/>
    <cellStyle name="Input cel 3 6 3 8 3" xfId="38276"/>
    <cellStyle name="Input cel 3 6 3 8 4" xfId="46768"/>
    <cellStyle name="Input cel 3 6 3 9" xfId="14163"/>
    <cellStyle name="Input cel 3 6 3 9 2" xfId="32490"/>
    <cellStyle name="Input cel 3 6 3 9 3" xfId="37234"/>
    <cellStyle name="Input cel 3 6 3 9 4" xfId="46894"/>
    <cellStyle name="Input cel 3 6 4" xfId="2574"/>
    <cellStyle name="Input cel 3 6 4 10" xfId="29158"/>
    <cellStyle name="Input cel 3 6 4 11" xfId="27688"/>
    <cellStyle name="Input cel 3 6 4 12" xfId="41896"/>
    <cellStyle name="Input cel 3 6 4 13" xfId="43893"/>
    <cellStyle name="Input cel 3 6 4 2" xfId="5855"/>
    <cellStyle name="Input cel 3 6 4 2 2" xfId="12261"/>
    <cellStyle name="Input cel 3 6 4 2 2 2" xfId="30588"/>
    <cellStyle name="Input cel 3 6 4 2 2 3" xfId="34940"/>
    <cellStyle name="Input cel 3 6 4 2 3" xfId="25307"/>
    <cellStyle name="Input cel 3 6 4 2 4" xfId="23663"/>
    <cellStyle name="Input cel 3 6 4 2 5" xfId="44714"/>
    <cellStyle name="Input cel 3 6 4 3" xfId="7125"/>
    <cellStyle name="Input cel 3 6 4 3 2" xfId="13412"/>
    <cellStyle name="Input cel 3 6 4 3 2 2" xfId="31739"/>
    <cellStyle name="Input cel 3 6 4 3 2 3" xfId="35674"/>
    <cellStyle name="Input cel 3 6 4 3 3" xfId="26577"/>
    <cellStyle name="Input cel 3 6 4 3 4" xfId="37519"/>
    <cellStyle name="Input cel 3 6 4 3 5" xfId="45983"/>
    <cellStyle name="Input cel 3 6 4 4" xfId="9051"/>
    <cellStyle name="Input cel 3 6 4 4 2" xfId="28097"/>
    <cellStyle name="Input cel 3 6 4 4 3" xfId="38355"/>
    <cellStyle name="Input cel 3 6 4 4 4" xfId="47648"/>
    <cellStyle name="Input cel 3 6 4 5" xfId="15075"/>
    <cellStyle name="Input cel 3 6 4 5 2" xfId="33402"/>
    <cellStyle name="Input cel 3 6 4 5 3" xfId="40230"/>
    <cellStyle name="Input cel 3 6 4 5 4" xfId="48403"/>
    <cellStyle name="Input cel 3 6 4 6" xfId="15769"/>
    <cellStyle name="Input cel 3 6 4 6 2" xfId="34096"/>
    <cellStyle name="Input cel 3 6 4 6 3" xfId="40924"/>
    <cellStyle name="Input cel 3 6 4 6 4" xfId="49097"/>
    <cellStyle name="Input cel 3 6 4 7" xfId="16387"/>
    <cellStyle name="Input cel 3 6 4 7 2" xfId="34714"/>
    <cellStyle name="Input cel 3 6 4 7 3" xfId="41542"/>
    <cellStyle name="Input cel 3 6 4 7 4" xfId="49715"/>
    <cellStyle name="Input cel 3 6 4 8" xfId="5034"/>
    <cellStyle name="Input cel 3 6 4 9" xfId="24486"/>
    <cellStyle name="Input cel 3 6 5" xfId="2294"/>
    <cellStyle name="Input cel 3 6 5 10" xfId="35356"/>
    <cellStyle name="Input cel 3 6 5 11" xfId="42062"/>
    <cellStyle name="Input cel 3 6 5 12" xfId="29595"/>
    <cellStyle name="Input cel 3 6 5 13" xfId="43613"/>
    <cellStyle name="Input cel 3 6 5 2" xfId="5674"/>
    <cellStyle name="Input cel 3 6 5 2 2" xfId="12096"/>
    <cellStyle name="Input cel 3 6 5 2 2 2" xfId="30423"/>
    <cellStyle name="Input cel 3 6 5 2 2 3" xfId="38863"/>
    <cellStyle name="Input cel 3 6 5 2 3" xfId="25126"/>
    <cellStyle name="Input cel 3 6 5 2 4" xfId="38407"/>
    <cellStyle name="Input cel 3 6 5 2 5" xfId="44533"/>
    <cellStyle name="Input cel 3 6 5 3" xfId="6845"/>
    <cellStyle name="Input cel 3 6 5 3 2" xfId="13132"/>
    <cellStyle name="Input cel 3 6 5 3 2 2" xfId="31459"/>
    <cellStyle name="Input cel 3 6 5 3 2 3" xfId="28502"/>
    <cellStyle name="Input cel 3 6 5 3 3" xfId="26297"/>
    <cellStyle name="Input cel 3 6 5 3 4" xfId="36846"/>
    <cellStyle name="Input cel 3 6 5 3 5" xfId="45703"/>
    <cellStyle name="Input cel 3 6 5 4" xfId="8771"/>
    <cellStyle name="Input cel 3 6 5 4 2" xfId="27817"/>
    <cellStyle name="Input cel 3 6 5 4 3" xfId="38734"/>
    <cellStyle name="Input cel 3 6 5 4 4" xfId="47368"/>
    <cellStyle name="Input cel 3 6 5 5" xfId="14795"/>
    <cellStyle name="Input cel 3 6 5 5 2" xfId="33122"/>
    <cellStyle name="Input cel 3 6 5 5 3" xfId="39950"/>
    <cellStyle name="Input cel 3 6 5 5 4" xfId="48123"/>
    <cellStyle name="Input cel 3 6 5 6" xfId="15489"/>
    <cellStyle name="Input cel 3 6 5 6 2" xfId="33816"/>
    <cellStyle name="Input cel 3 6 5 6 3" xfId="40644"/>
    <cellStyle name="Input cel 3 6 5 6 4" xfId="48817"/>
    <cellStyle name="Input cel 3 6 5 7" xfId="16107"/>
    <cellStyle name="Input cel 3 6 5 7 2" xfId="34434"/>
    <cellStyle name="Input cel 3 6 5 7 3" xfId="41262"/>
    <cellStyle name="Input cel 3 6 5 7 4" xfId="49435"/>
    <cellStyle name="Input cel 3 6 5 8" xfId="4754"/>
    <cellStyle name="Input cel 3 6 5 9" xfId="24206"/>
    <cellStyle name="Input cel 3 6 6" xfId="3289"/>
    <cellStyle name="Input cel 3 6 6 2" xfId="10330"/>
    <cellStyle name="Input cel 3 6 6 2 2" xfId="29048"/>
    <cellStyle name="Input cel 3 6 6 2 3" xfId="37610"/>
    <cellStyle name="Input cel 3 6 6 3" xfId="3743"/>
    <cellStyle name="Input cel 3 6 6 4" xfId="2862"/>
    <cellStyle name="Input cel 3 6 6 5" xfId="43190"/>
    <cellStyle name="Input cel 3 6 7" xfId="5403"/>
    <cellStyle name="Input cel 3 6 7 2" xfId="11840"/>
    <cellStyle name="Input cel 3 6 7 2 2" xfId="30167"/>
    <cellStyle name="Input cel 3 6 7 2 3" xfId="36622"/>
    <cellStyle name="Input cel 3 6 7 3" xfId="24855"/>
    <cellStyle name="Input cel 3 6 7 4" xfId="38004"/>
    <cellStyle name="Input cel 3 6 7 5" xfId="44262"/>
    <cellStyle name="Input cel 3 6 8" xfId="5833"/>
    <cellStyle name="Input cel 3 6 8 2" xfId="12239"/>
    <cellStyle name="Input cel 3 6 8 2 2" xfId="30566"/>
    <cellStyle name="Input cel 3 6 8 2 3" xfId="23678"/>
    <cellStyle name="Input cel 3 6 8 3" xfId="25285"/>
    <cellStyle name="Input cel 3 6 8 4" xfId="35041"/>
    <cellStyle name="Input cel 3 6 8 5" xfId="44692"/>
    <cellStyle name="Input cel 3 6 9" xfId="5807"/>
    <cellStyle name="Input cel 3 6 9 2" xfId="25259"/>
    <cellStyle name="Input cel 3 6 9 3" xfId="36467"/>
    <cellStyle name="Input cel 3 6 9 4" xfId="44666"/>
    <cellStyle name="Input cel 4" xfId="188"/>
    <cellStyle name="Input cel 4 10" xfId="5751"/>
    <cellStyle name="Input cel 4 10 2" xfId="25203"/>
    <cellStyle name="Input cel 4 10 3" xfId="39417"/>
    <cellStyle name="Input cel 4 10 4" xfId="44610"/>
    <cellStyle name="Input cel 4 11" xfId="10053"/>
    <cellStyle name="Input cel 4 11 2" xfId="28831"/>
    <cellStyle name="Input cel 4 11 3" xfId="29185"/>
    <cellStyle name="Input cel 4 11 4" xfId="43066"/>
    <cellStyle name="Input cel 4 12" xfId="13839"/>
    <cellStyle name="Input cel 4 12 2" xfId="32166"/>
    <cellStyle name="Input cel 4 12 3" xfId="28699"/>
    <cellStyle name="Input cel 4 12 4" xfId="46559"/>
    <cellStyle name="Input cel 4 13" xfId="14196"/>
    <cellStyle name="Input cel 4 13 2" xfId="32523"/>
    <cellStyle name="Input cel 4 13 3" xfId="29738"/>
    <cellStyle name="Input cel 4 13 4" xfId="46927"/>
    <cellStyle name="Input cel 4 14" xfId="13710"/>
    <cellStyle name="Input cel 4 14 2" xfId="32037"/>
    <cellStyle name="Input cel 4 14 3" xfId="39227"/>
    <cellStyle name="Input cel 4 14 4" xfId="46350"/>
    <cellStyle name="Input cel 4 15" xfId="2745"/>
    <cellStyle name="Input cel 4 16" xfId="3734"/>
    <cellStyle name="Input cel 4 17" xfId="35005"/>
    <cellStyle name="Input cel 4 18" xfId="42720"/>
    <cellStyle name="Input cel 4 19" xfId="36364"/>
    <cellStyle name="Input cel 4 2" xfId="727"/>
    <cellStyle name="Input cel 4 2 10" xfId="10014"/>
    <cellStyle name="Input cel 4 2 10 2" xfId="28799"/>
    <cellStyle name="Input cel 4 2 10 3" xfId="23882"/>
    <cellStyle name="Input cel 4 2 10 4" xfId="43047"/>
    <cellStyle name="Input cel 4 2 11" xfId="13581"/>
    <cellStyle name="Input cel 4 2 11 2" xfId="31908"/>
    <cellStyle name="Input cel 4 2 11 3" xfId="36431"/>
    <cellStyle name="Input cel 4 2 11 4" xfId="46221"/>
    <cellStyle name="Input cel 4 2 12" xfId="10009"/>
    <cellStyle name="Input cel 4 2 12 2" xfId="28794"/>
    <cellStyle name="Input cel 4 2 12 3" xfId="35485"/>
    <cellStyle name="Input cel 4 2 12 4" xfId="43042"/>
    <cellStyle name="Input cel 4 2 13" xfId="2999"/>
    <cellStyle name="Input cel 4 2 14" xfId="4065"/>
    <cellStyle name="Input cel 4 2 15" xfId="37546"/>
    <cellStyle name="Input cel 4 2 16" xfId="42215"/>
    <cellStyle name="Input cel 4 2 17" xfId="42278"/>
    <cellStyle name="Input cel 4 2 18" xfId="42878"/>
    <cellStyle name="Input cel 4 2 2" xfId="1809"/>
    <cellStyle name="Input cel 4 2 2 10" xfId="4324"/>
    <cellStyle name="Input cel 4 2 2 11" xfId="23827"/>
    <cellStyle name="Input cel 4 2 2 12" xfId="38616"/>
    <cellStyle name="Input cel 4 2 2 13" xfId="36235"/>
    <cellStyle name="Input cel 4 2 2 14" xfId="42745"/>
    <cellStyle name="Input cel 4 2 2 15" xfId="43451"/>
    <cellStyle name="Input cel 4 2 2 2" xfId="2457"/>
    <cellStyle name="Input cel 4 2 2 2 10" xfId="2759"/>
    <cellStyle name="Input cel 4 2 2 2 11" xfId="42023"/>
    <cellStyle name="Input cel 4 2 2 2 12" xfId="38126"/>
    <cellStyle name="Input cel 4 2 2 2 13" xfId="43776"/>
    <cellStyle name="Input cel 4 2 2 2 2" xfId="6174"/>
    <cellStyle name="Input cel 4 2 2 2 2 2" xfId="12548"/>
    <cellStyle name="Input cel 4 2 2 2 2 2 2" xfId="30875"/>
    <cellStyle name="Input cel 4 2 2 2 2 2 3" xfId="36742"/>
    <cellStyle name="Input cel 4 2 2 2 2 3" xfId="25626"/>
    <cellStyle name="Input cel 4 2 2 2 2 4" xfId="36969"/>
    <cellStyle name="Input cel 4 2 2 2 2 5" xfId="45033"/>
    <cellStyle name="Input cel 4 2 2 2 3" xfId="7008"/>
    <cellStyle name="Input cel 4 2 2 2 3 2" xfId="13295"/>
    <cellStyle name="Input cel 4 2 2 2 3 2 2" xfId="31622"/>
    <cellStyle name="Input cel 4 2 2 2 3 2 3" xfId="36330"/>
    <cellStyle name="Input cel 4 2 2 2 3 3" xfId="26460"/>
    <cellStyle name="Input cel 4 2 2 2 3 4" xfId="35449"/>
    <cellStyle name="Input cel 4 2 2 2 3 5" xfId="45866"/>
    <cellStyle name="Input cel 4 2 2 2 4" xfId="8934"/>
    <cellStyle name="Input cel 4 2 2 2 4 2" xfId="27980"/>
    <cellStyle name="Input cel 4 2 2 2 4 3" xfId="23727"/>
    <cellStyle name="Input cel 4 2 2 2 4 4" xfId="47531"/>
    <cellStyle name="Input cel 4 2 2 2 5" xfId="14958"/>
    <cellStyle name="Input cel 4 2 2 2 5 2" xfId="33285"/>
    <cellStyle name="Input cel 4 2 2 2 5 3" xfId="40113"/>
    <cellStyle name="Input cel 4 2 2 2 5 4" xfId="48286"/>
    <cellStyle name="Input cel 4 2 2 2 6" xfId="15652"/>
    <cellStyle name="Input cel 4 2 2 2 6 2" xfId="33979"/>
    <cellStyle name="Input cel 4 2 2 2 6 3" xfId="40807"/>
    <cellStyle name="Input cel 4 2 2 2 6 4" xfId="48980"/>
    <cellStyle name="Input cel 4 2 2 2 7" xfId="16270"/>
    <cellStyle name="Input cel 4 2 2 2 7 2" xfId="34597"/>
    <cellStyle name="Input cel 4 2 2 2 7 3" xfId="41425"/>
    <cellStyle name="Input cel 4 2 2 2 7 4" xfId="49598"/>
    <cellStyle name="Input cel 4 2 2 2 8" xfId="4917"/>
    <cellStyle name="Input cel 4 2 2 2 9" xfId="24369"/>
    <cellStyle name="Input cel 4 2 2 3" xfId="2371"/>
    <cellStyle name="Input cel 4 2 2 3 10" xfId="29937"/>
    <cellStyle name="Input cel 4 2 2 3 11" xfId="42110"/>
    <cellStyle name="Input cel 4 2 2 3 12" xfId="42386"/>
    <cellStyle name="Input cel 4 2 2 3 13" xfId="43690"/>
    <cellStyle name="Input cel 4 2 2 3 2" xfId="5597"/>
    <cellStyle name="Input cel 4 2 2 3 2 2" xfId="12025"/>
    <cellStyle name="Input cel 4 2 2 3 2 2 2" xfId="30352"/>
    <cellStyle name="Input cel 4 2 2 3 2 2 3" xfId="39260"/>
    <cellStyle name="Input cel 4 2 2 3 2 3" xfId="25049"/>
    <cellStyle name="Input cel 4 2 2 3 2 4" xfId="35015"/>
    <cellStyle name="Input cel 4 2 2 3 2 5" xfId="44456"/>
    <cellStyle name="Input cel 4 2 2 3 3" xfId="6922"/>
    <cellStyle name="Input cel 4 2 2 3 3 2" xfId="13209"/>
    <cellStyle name="Input cel 4 2 2 3 3 2 2" xfId="31536"/>
    <cellStyle name="Input cel 4 2 2 3 3 2 3" xfId="23666"/>
    <cellStyle name="Input cel 4 2 2 3 3 3" xfId="26374"/>
    <cellStyle name="Input cel 4 2 2 3 3 4" xfId="38099"/>
    <cellStyle name="Input cel 4 2 2 3 3 5" xfId="45780"/>
    <cellStyle name="Input cel 4 2 2 3 4" xfId="8848"/>
    <cellStyle name="Input cel 4 2 2 3 4 2" xfId="27894"/>
    <cellStyle name="Input cel 4 2 2 3 4 3" xfId="2981"/>
    <cellStyle name="Input cel 4 2 2 3 4 4" xfId="47445"/>
    <cellStyle name="Input cel 4 2 2 3 5" xfId="14872"/>
    <cellStyle name="Input cel 4 2 2 3 5 2" xfId="33199"/>
    <cellStyle name="Input cel 4 2 2 3 5 3" xfId="40027"/>
    <cellStyle name="Input cel 4 2 2 3 5 4" xfId="48200"/>
    <cellStyle name="Input cel 4 2 2 3 6" xfId="15566"/>
    <cellStyle name="Input cel 4 2 2 3 6 2" xfId="33893"/>
    <cellStyle name="Input cel 4 2 2 3 6 3" xfId="40721"/>
    <cellStyle name="Input cel 4 2 2 3 6 4" xfId="48894"/>
    <cellStyle name="Input cel 4 2 2 3 7" xfId="16184"/>
    <cellStyle name="Input cel 4 2 2 3 7 2" xfId="34511"/>
    <cellStyle name="Input cel 4 2 2 3 7 3" xfId="41339"/>
    <cellStyle name="Input cel 4 2 2 3 7 4" xfId="49512"/>
    <cellStyle name="Input cel 4 2 2 3 8" xfId="4831"/>
    <cellStyle name="Input cel 4 2 2 3 9" xfId="24283"/>
    <cellStyle name="Input cel 4 2 2 4" xfId="6501"/>
    <cellStyle name="Input cel 4 2 2 4 2" xfId="12839"/>
    <cellStyle name="Input cel 4 2 2 4 2 2" xfId="31166"/>
    <cellStyle name="Input cel 4 2 2 4 2 3" xfId="38765"/>
    <cellStyle name="Input cel 4 2 2 4 3" xfId="25953"/>
    <cellStyle name="Input cel 4 2 2 4 4" xfId="35731"/>
    <cellStyle name="Input cel 4 2 2 4 5" xfId="45360"/>
    <cellStyle name="Input cel 4 2 2 5" xfId="6566"/>
    <cellStyle name="Input cel 4 2 2 5 2" xfId="12896"/>
    <cellStyle name="Input cel 4 2 2 5 2 2" xfId="31223"/>
    <cellStyle name="Input cel 4 2 2 5 2 3" xfId="3117"/>
    <cellStyle name="Input cel 4 2 2 5 3" xfId="26018"/>
    <cellStyle name="Input cel 4 2 2 5 4" xfId="29355"/>
    <cellStyle name="Input cel 4 2 2 5 5" xfId="45424"/>
    <cellStyle name="Input cel 4 2 2 6" xfId="8307"/>
    <cellStyle name="Input cel 4 2 2 6 2" xfId="27463"/>
    <cellStyle name="Input cel 4 2 2 6 3" xfId="36512"/>
    <cellStyle name="Input cel 4 2 2 6 4" xfId="47025"/>
    <cellStyle name="Input cel 4 2 2 7" xfId="14490"/>
    <cellStyle name="Input cel 4 2 2 7 2" xfId="32817"/>
    <cellStyle name="Input cel 4 2 2 7 3" xfId="39645"/>
    <cellStyle name="Input cel 4 2 2 7 4" xfId="47818"/>
    <cellStyle name="Input cel 4 2 2 8" xfId="15240"/>
    <cellStyle name="Input cel 4 2 2 8 2" xfId="33567"/>
    <cellStyle name="Input cel 4 2 2 8 3" xfId="40395"/>
    <cellStyle name="Input cel 4 2 2 8 4" xfId="48568"/>
    <cellStyle name="Input cel 4 2 2 9" xfId="15931"/>
    <cellStyle name="Input cel 4 2 2 9 2" xfId="34258"/>
    <cellStyle name="Input cel 4 2 2 9 3" xfId="41086"/>
    <cellStyle name="Input cel 4 2 2 9 4" xfId="49259"/>
    <cellStyle name="Input cel 4 2 3" xfId="913"/>
    <cellStyle name="Input cel 4 2 3 10" xfId="27106"/>
    <cellStyle name="Input cel 4 2 3 11" xfId="42614"/>
    <cellStyle name="Input cel 4 2 3 12" xfId="42394"/>
    <cellStyle name="Input cel 4 2 3 13" xfId="43313"/>
    <cellStyle name="Input cel 4 2 3 2" xfId="5527"/>
    <cellStyle name="Input cel 4 2 3 2 2" xfId="11961"/>
    <cellStyle name="Input cel 4 2 3 2 2 2" xfId="30288"/>
    <cellStyle name="Input cel 4 2 3 2 2 3" xfId="26864"/>
    <cellStyle name="Input cel 4 2 3 2 3" xfId="24979"/>
    <cellStyle name="Input cel 4 2 3 2 4" xfId="36676"/>
    <cellStyle name="Input cel 4 2 3 2 5" xfId="44386"/>
    <cellStyle name="Input cel 4 2 3 3" xfId="5457"/>
    <cellStyle name="Input cel 4 2 3 3 2" xfId="11893"/>
    <cellStyle name="Input cel 4 2 3 3 2 2" xfId="30220"/>
    <cellStyle name="Input cel 4 2 3 3 2 3" xfId="23562"/>
    <cellStyle name="Input cel 4 2 3 3 3" xfId="24909"/>
    <cellStyle name="Input cel 4 2 3 3 4" xfId="34957"/>
    <cellStyle name="Input cel 4 2 3 3 5" xfId="44316"/>
    <cellStyle name="Input cel 4 2 3 4" xfId="7541"/>
    <cellStyle name="Input cel 4 2 3 4 2" xfId="26932"/>
    <cellStyle name="Input cel 4 2 3 4 3" xfId="38194"/>
    <cellStyle name="Input cel 4 2 3 4 4" xfId="46428"/>
    <cellStyle name="Input cel 4 2 3 5" xfId="10025"/>
    <cellStyle name="Input cel 4 2 3 5 2" xfId="28810"/>
    <cellStyle name="Input cel 4 2 3 5 3" xfId="36072"/>
    <cellStyle name="Input cel 4 2 3 5 4" xfId="43056"/>
    <cellStyle name="Input cel 4 2 3 6" xfId="13591"/>
    <cellStyle name="Input cel 4 2 3 6 2" xfId="31918"/>
    <cellStyle name="Input cel 4 2 3 6 3" xfId="37490"/>
    <cellStyle name="Input cel 4 2 3 6 4" xfId="46231"/>
    <cellStyle name="Input cel 4 2 3 7" xfId="13785"/>
    <cellStyle name="Input cel 4 2 3 7 2" xfId="32112"/>
    <cellStyle name="Input cel 4 2 3 7 3" xfId="27356"/>
    <cellStyle name="Input cel 4 2 3 7 4" xfId="46431"/>
    <cellStyle name="Input cel 4 2 3 8" xfId="3578"/>
    <cellStyle name="Input cel 4 2 3 9" xfId="2763"/>
    <cellStyle name="Input cel 4 2 4" xfId="992"/>
    <cellStyle name="Input cel 4 2 4 10" xfId="23638"/>
    <cellStyle name="Input cel 4 2 4 11" xfId="41895"/>
    <cellStyle name="Input cel 4 2 4 12" xfId="42647"/>
    <cellStyle name="Input cel 4 2 4 13" xfId="43373"/>
    <cellStyle name="Input cel 4 2 4 2" xfId="6301"/>
    <cellStyle name="Input cel 4 2 4 2 2" xfId="12666"/>
    <cellStyle name="Input cel 4 2 4 2 2 2" xfId="30993"/>
    <cellStyle name="Input cel 4 2 4 2 2 3" xfId="2758"/>
    <cellStyle name="Input cel 4 2 4 2 3" xfId="25753"/>
    <cellStyle name="Input cel 4 2 4 2 4" xfId="38308"/>
    <cellStyle name="Input cel 4 2 4 2 5" xfId="45160"/>
    <cellStyle name="Input cel 4 2 4 3" xfId="6051"/>
    <cellStyle name="Input cel 4 2 4 3 2" xfId="12436"/>
    <cellStyle name="Input cel 4 2 4 3 2 2" xfId="30763"/>
    <cellStyle name="Input cel 4 2 4 3 2 3" xfId="39229"/>
    <cellStyle name="Input cel 4 2 4 3 3" xfId="25503"/>
    <cellStyle name="Input cel 4 2 4 3 4" xfId="28752"/>
    <cellStyle name="Input cel 4 2 4 3 5" xfId="44910"/>
    <cellStyle name="Input cel 4 2 4 4" xfId="7620"/>
    <cellStyle name="Input cel 4 2 4 4 2" xfId="27003"/>
    <cellStyle name="Input cel 4 2 4 4 3" xfId="3825"/>
    <cellStyle name="Input cel 4 2 4 4 4" xfId="46500"/>
    <cellStyle name="Input cel 4 2 4 5" xfId="10846"/>
    <cellStyle name="Input cel 4 2 4 5 2" xfId="29423"/>
    <cellStyle name="Input cel 4 2 4 5 3" xfId="36131"/>
    <cellStyle name="Input cel 4 2 4 5 4" xfId="43420"/>
    <cellStyle name="Input cel 4 2 4 6" xfId="13724"/>
    <cellStyle name="Input cel 4 2 4 6 2" xfId="32051"/>
    <cellStyle name="Input cel 4 2 4 6 3" xfId="29664"/>
    <cellStyle name="Input cel 4 2 4 6 4" xfId="46364"/>
    <cellStyle name="Input cel 4 2 4 7" xfId="14303"/>
    <cellStyle name="Input cel 4 2 4 7 2" xfId="32630"/>
    <cellStyle name="Input cel 4 2 4 7 3" xfId="39458"/>
    <cellStyle name="Input cel 4 2 4 7 4" xfId="47038"/>
    <cellStyle name="Input cel 4 2 4 8" xfId="3657"/>
    <cellStyle name="Input cel 4 2 4 9" xfId="4605"/>
    <cellStyle name="Input cel 4 2 5" xfId="5341"/>
    <cellStyle name="Input cel 4 2 5 2" xfId="11787"/>
    <cellStyle name="Input cel 4 2 5 2 2" xfId="30114"/>
    <cellStyle name="Input cel 4 2 5 2 3" xfId="4609"/>
    <cellStyle name="Input cel 4 2 5 3" xfId="24793"/>
    <cellStyle name="Input cel 4 2 5 4" xfId="26845"/>
    <cellStyle name="Input cel 4 2 5 5" xfId="44200"/>
    <cellStyle name="Input cel 4 2 6" xfId="6055"/>
    <cellStyle name="Input cel 4 2 6 2" xfId="12440"/>
    <cellStyle name="Input cel 4 2 6 2 2" xfId="30767"/>
    <cellStyle name="Input cel 4 2 6 2 3" xfId="29755"/>
    <cellStyle name="Input cel 4 2 6 3" xfId="25507"/>
    <cellStyle name="Input cel 4 2 6 4" xfId="38392"/>
    <cellStyle name="Input cel 4 2 6 5" xfId="44914"/>
    <cellStyle name="Input cel 4 2 7" xfId="5692"/>
    <cellStyle name="Input cel 4 2 7 2" xfId="12111"/>
    <cellStyle name="Input cel 4 2 7 2 2" xfId="30438"/>
    <cellStyle name="Input cel 4 2 7 2 3" xfId="37771"/>
    <cellStyle name="Input cel 4 2 7 3" xfId="25144"/>
    <cellStyle name="Input cel 4 2 7 4" xfId="35634"/>
    <cellStyle name="Input cel 4 2 7 5" xfId="44551"/>
    <cellStyle name="Input cel 4 2 8" xfId="5753"/>
    <cellStyle name="Input cel 4 2 8 2" xfId="25205"/>
    <cellStyle name="Input cel 4 2 8 3" xfId="27699"/>
    <cellStyle name="Input cel 4 2 8 4" xfId="44612"/>
    <cellStyle name="Input cel 4 2 9" xfId="13643"/>
    <cellStyle name="Input cel 4 2 9 2" xfId="31970"/>
    <cellStyle name="Input cel 4 2 9 3" xfId="38798"/>
    <cellStyle name="Input cel 4 2 9 4" xfId="46283"/>
    <cellStyle name="Input cel 4 20" xfId="702"/>
    <cellStyle name="Input cel 4 3" xfId="1251"/>
    <cellStyle name="Input cel 4 3 10" xfId="14565"/>
    <cellStyle name="Input cel 4 3 10 2" xfId="32892"/>
    <cellStyle name="Input cel 4 3 10 3" xfId="39720"/>
    <cellStyle name="Input cel 4 3 10 4" xfId="47893"/>
    <cellStyle name="Input cel 4 3 11" xfId="15293"/>
    <cellStyle name="Input cel 4 3 11 2" xfId="33620"/>
    <cellStyle name="Input cel 4 3 11 3" xfId="40448"/>
    <cellStyle name="Input cel 4 3 11 4" xfId="48621"/>
    <cellStyle name="Input cel 4 3 12" xfId="3860"/>
    <cellStyle name="Input cel 4 3 13" xfId="3866"/>
    <cellStyle name="Input cel 4 3 14" xfId="37045"/>
    <cellStyle name="Input cel 4 3 15" xfId="27663"/>
    <cellStyle name="Input cel 4 3 16" xfId="42285"/>
    <cellStyle name="Input cel 4 3 17" xfId="42960"/>
    <cellStyle name="Input cel 4 3 2" xfId="2593"/>
    <cellStyle name="Input cel 4 3 2 10" xfId="23843"/>
    <cellStyle name="Input cel 4 3 2 11" xfId="35777"/>
    <cellStyle name="Input cel 4 3 2 12" xfId="29279"/>
    <cellStyle name="Input cel 4 3 2 13" xfId="43912"/>
    <cellStyle name="Input cel 4 3 2 2" xfId="6145"/>
    <cellStyle name="Input cel 4 3 2 2 2" xfId="12521"/>
    <cellStyle name="Input cel 4 3 2 2 2 2" xfId="30848"/>
    <cellStyle name="Input cel 4 3 2 2 2 3" xfId="27237"/>
    <cellStyle name="Input cel 4 3 2 2 3" xfId="25597"/>
    <cellStyle name="Input cel 4 3 2 2 4" xfId="28897"/>
    <cellStyle name="Input cel 4 3 2 2 5" xfId="45004"/>
    <cellStyle name="Input cel 4 3 2 3" xfId="7144"/>
    <cellStyle name="Input cel 4 3 2 3 2" xfId="13431"/>
    <cellStyle name="Input cel 4 3 2 3 2 2" xfId="31758"/>
    <cellStyle name="Input cel 4 3 2 3 2 3" xfId="35125"/>
    <cellStyle name="Input cel 4 3 2 3 3" xfId="26596"/>
    <cellStyle name="Input cel 4 3 2 3 4" xfId="36085"/>
    <cellStyle name="Input cel 4 3 2 3 5" xfId="46002"/>
    <cellStyle name="Input cel 4 3 2 4" xfId="9070"/>
    <cellStyle name="Input cel 4 3 2 4 2" xfId="28116"/>
    <cellStyle name="Input cel 4 3 2 4 3" xfId="27671"/>
    <cellStyle name="Input cel 4 3 2 4 4" xfId="47667"/>
    <cellStyle name="Input cel 4 3 2 5" xfId="15094"/>
    <cellStyle name="Input cel 4 3 2 5 2" xfId="33421"/>
    <cellStyle name="Input cel 4 3 2 5 3" xfId="40249"/>
    <cellStyle name="Input cel 4 3 2 5 4" xfId="48422"/>
    <cellStyle name="Input cel 4 3 2 6" xfId="15788"/>
    <cellStyle name="Input cel 4 3 2 6 2" xfId="34115"/>
    <cellStyle name="Input cel 4 3 2 6 3" xfId="40943"/>
    <cellStyle name="Input cel 4 3 2 6 4" xfId="49116"/>
    <cellStyle name="Input cel 4 3 2 7" xfId="16406"/>
    <cellStyle name="Input cel 4 3 2 7 2" xfId="34733"/>
    <cellStyle name="Input cel 4 3 2 7 3" xfId="41561"/>
    <cellStyle name="Input cel 4 3 2 7 4" xfId="49734"/>
    <cellStyle name="Input cel 4 3 2 8" xfId="5053"/>
    <cellStyle name="Input cel 4 3 2 9" xfId="24505"/>
    <cellStyle name="Input cel 4 3 3" xfId="2503"/>
    <cellStyle name="Input cel 4 3 3 10" xfId="29343"/>
    <cellStyle name="Input cel 4 3 3 11" xfId="42656"/>
    <cellStyle name="Input cel 4 3 3 12" xfId="42173"/>
    <cellStyle name="Input cel 4 3 3 13" xfId="43822"/>
    <cellStyle name="Input cel 4 3 3 2" xfId="5448"/>
    <cellStyle name="Input cel 4 3 3 2 2" xfId="11884"/>
    <cellStyle name="Input cel 4 3 3 2 2 2" xfId="30211"/>
    <cellStyle name="Input cel 4 3 3 2 2 3" xfId="27238"/>
    <cellStyle name="Input cel 4 3 3 2 3" xfId="24900"/>
    <cellStyle name="Input cel 4 3 3 2 4" xfId="35603"/>
    <cellStyle name="Input cel 4 3 3 2 5" xfId="44307"/>
    <cellStyle name="Input cel 4 3 3 3" xfId="7054"/>
    <cellStyle name="Input cel 4 3 3 3 2" xfId="13341"/>
    <cellStyle name="Input cel 4 3 3 3 2 2" xfId="31668"/>
    <cellStyle name="Input cel 4 3 3 3 2 3" xfId="36798"/>
    <cellStyle name="Input cel 4 3 3 3 3" xfId="26506"/>
    <cellStyle name="Input cel 4 3 3 3 4" xfId="29258"/>
    <cellStyle name="Input cel 4 3 3 3 5" xfId="45912"/>
    <cellStyle name="Input cel 4 3 3 4" xfId="8980"/>
    <cellStyle name="Input cel 4 3 3 4 2" xfId="28026"/>
    <cellStyle name="Input cel 4 3 3 4 3" xfId="37174"/>
    <cellStyle name="Input cel 4 3 3 4 4" xfId="47577"/>
    <cellStyle name="Input cel 4 3 3 5" xfId="15004"/>
    <cellStyle name="Input cel 4 3 3 5 2" xfId="33331"/>
    <cellStyle name="Input cel 4 3 3 5 3" xfId="40159"/>
    <cellStyle name="Input cel 4 3 3 5 4" xfId="48332"/>
    <cellStyle name="Input cel 4 3 3 6" xfId="15698"/>
    <cellStyle name="Input cel 4 3 3 6 2" xfId="34025"/>
    <cellStyle name="Input cel 4 3 3 6 3" xfId="40853"/>
    <cellStyle name="Input cel 4 3 3 6 4" xfId="49026"/>
    <cellStyle name="Input cel 4 3 3 7" xfId="16316"/>
    <cellStyle name="Input cel 4 3 3 7 2" xfId="34643"/>
    <cellStyle name="Input cel 4 3 3 7 3" xfId="41471"/>
    <cellStyle name="Input cel 4 3 3 7 4" xfId="49644"/>
    <cellStyle name="Input cel 4 3 3 8" xfId="4963"/>
    <cellStyle name="Input cel 4 3 3 9" xfId="24415"/>
    <cellStyle name="Input cel 4 3 4" xfId="3848"/>
    <cellStyle name="Input cel 4 3 4 2" xfId="10836"/>
    <cellStyle name="Input cel 4 3 4 2 2" xfId="29414"/>
    <cellStyle name="Input cel 4 3 4 2 3" xfId="36247"/>
    <cellStyle name="Input cel 4 3 4 3" xfId="4556"/>
    <cellStyle name="Input cel 4 3 4 4" xfId="38028"/>
    <cellStyle name="Input cel 4 3 4 5" xfId="43410"/>
    <cellStyle name="Input cel 4 3 5" xfId="5546"/>
    <cellStyle name="Input cel 4 3 5 2" xfId="11978"/>
    <cellStyle name="Input cel 4 3 5 2 2" xfId="30305"/>
    <cellStyle name="Input cel 4 3 5 2 3" xfId="35403"/>
    <cellStyle name="Input cel 4 3 5 3" xfId="24998"/>
    <cellStyle name="Input cel 4 3 5 4" xfId="35287"/>
    <cellStyle name="Input cel 4 3 5 5" xfId="44405"/>
    <cellStyle name="Input cel 4 3 6" xfId="5836"/>
    <cellStyle name="Input cel 4 3 6 2" xfId="12242"/>
    <cellStyle name="Input cel 4 3 6 2 2" xfId="30569"/>
    <cellStyle name="Input cel 4 3 6 2 3" xfId="28590"/>
    <cellStyle name="Input cel 4 3 6 3" xfId="25288"/>
    <cellStyle name="Input cel 4 3 6 4" xfId="36301"/>
    <cellStyle name="Input cel 4 3 6 5" xfId="44695"/>
    <cellStyle name="Input cel 4 3 7" xfId="6703"/>
    <cellStyle name="Input cel 4 3 7 2" xfId="26155"/>
    <cellStyle name="Input cel 4 3 7 3" xfId="39235"/>
    <cellStyle name="Input cel 4 3 7 4" xfId="45561"/>
    <cellStyle name="Input cel 4 3 8" xfId="13941"/>
    <cellStyle name="Input cel 4 3 8 2" xfId="32268"/>
    <cellStyle name="Input cel 4 3 8 3" xfId="35686"/>
    <cellStyle name="Input cel 4 3 8 4" xfId="46672"/>
    <cellStyle name="Input cel 4 3 9" xfId="14383"/>
    <cellStyle name="Input cel 4 3 9 2" xfId="32710"/>
    <cellStyle name="Input cel 4 3 9 3" xfId="39538"/>
    <cellStyle name="Input cel 4 3 9 4" xfId="47118"/>
    <cellStyle name="Input cel 4 4" xfId="1685"/>
    <cellStyle name="Input cel 4 4 10" xfId="14479"/>
    <cellStyle name="Input cel 4 4 10 2" xfId="32806"/>
    <cellStyle name="Input cel 4 4 10 3" xfId="39634"/>
    <cellStyle name="Input cel 4 4 10 4" xfId="47270"/>
    <cellStyle name="Input cel 4 4 11" xfId="14697"/>
    <cellStyle name="Input cel 4 4 11 2" xfId="33024"/>
    <cellStyle name="Input cel 4 4 11 3" xfId="39852"/>
    <cellStyle name="Input cel 4 4 11 4" xfId="48025"/>
    <cellStyle name="Input cel 4 4 12" xfId="4220"/>
    <cellStyle name="Input cel 4 4 13" xfId="23734"/>
    <cellStyle name="Input cel 4 4 14" xfId="38274"/>
    <cellStyle name="Input cel 4 4 15" xfId="42077"/>
    <cellStyle name="Input cel 4 4 16" xfId="41858"/>
    <cellStyle name="Input cel 4 4 17" xfId="42846"/>
    <cellStyle name="Input cel 4 4 2" xfId="2422"/>
    <cellStyle name="Input cel 4 4 2 10" xfId="28585"/>
    <cellStyle name="Input cel 4 4 2 11" xfId="36499"/>
    <cellStyle name="Input cel 4 4 2 12" xfId="36905"/>
    <cellStyle name="Input cel 4 4 2 13" xfId="43741"/>
    <cellStyle name="Input cel 4 4 2 2" xfId="5818"/>
    <cellStyle name="Input cel 4 4 2 2 2" xfId="12224"/>
    <cellStyle name="Input cel 4 4 2 2 2 2" xfId="30551"/>
    <cellStyle name="Input cel 4 4 2 2 2 3" xfId="35494"/>
    <cellStyle name="Input cel 4 4 2 2 3" xfId="25270"/>
    <cellStyle name="Input cel 4 4 2 2 4" xfId="38751"/>
    <cellStyle name="Input cel 4 4 2 2 5" xfId="44677"/>
    <cellStyle name="Input cel 4 4 2 3" xfId="6973"/>
    <cellStyle name="Input cel 4 4 2 3 2" xfId="13260"/>
    <cellStyle name="Input cel 4 4 2 3 2 2" xfId="31587"/>
    <cellStyle name="Input cel 4 4 2 3 2 3" xfId="28674"/>
    <cellStyle name="Input cel 4 4 2 3 3" xfId="26425"/>
    <cellStyle name="Input cel 4 4 2 3 4" xfId="29445"/>
    <cellStyle name="Input cel 4 4 2 3 5" xfId="45831"/>
    <cellStyle name="Input cel 4 4 2 4" xfId="8899"/>
    <cellStyle name="Input cel 4 4 2 4 2" xfId="27945"/>
    <cellStyle name="Input cel 4 4 2 4 3" xfId="36567"/>
    <cellStyle name="Input cel 4 4 2 4 4" xfId="47496"/>
    <cellStyle name="Input cel 4 4 2 5" xfId="14923"/>
    <cellStyle name="Input cel 4 4 2 5 2" xfId="33250"/>
    <cellStyle name="Input cel 4 4 2 5 3" xfId="40078"/>
    <cellStyle name="Input cel 4 4 2 5 4" xfId="48251"/>
    <cellStyle name="Input cel 4 4 2 6" xfId="15617"/>
    <cellStyle name="Input cel 4 4 2 6 2" xfId="33944"/>
    <cellStyle name="Input cel 4 4 2 6 3" xfId="40772"/>
    <cellStyle name="Input cel 4 4 2 6 4" xfId="48945"/>
    <cellStyle name="Input cel 4 4 2 7" xfId="16235"/>
    <cellStyle name="Input cel 4 4 2 7 2" xfId="34562"/>
    <cellStyle name="Input cel 4 4 2 7 3" xfId="41390"/>
    <cellStyle name="Input cel 4 4 2 7 4" xfId="49563"/>
    <cellStyle name="Input cel 4 4 2 8" xfId="4882"/>
    <cellStyle name="Input cel 4 4 2 9" xfId="24334"/>
    <cellStyle name="Input cel 4 4 3" xfId="2259"/>
    <cellStyle name="Input cel 4 4 3 10" xfId="3689"/>
    <cellStyle name="Input cel 4 4 3 11" xfId="38167"/>
    <cellStyle name="Input cel 4 4 3 12" xfId="28267"/>
    <cellStyle name="Input cel 4 4 3 13" xfId="43578"/>
    <cellStyle name="Input cel 4 4 3 2" xfId="5495"/>
    <cellStyle name="Input cel 4 4 3 2 2" xfId="11929"/>
    <cellStyle name="Input cel 4 4 3 2 2 2" xfId="30256"/>
    <cellStyle name="Input cel 4 4 3 2 2 3" xfId="39108"/>
    <cellStyle name="Input cel 4 4 3 2 3" xfId="24947"/>
    <cellStyle name="Input cel 4 4 3 2 4" xfId="37605"/>
    <cellStyle name="Input cel 4 4 3 2 5" xfId="44354"/>
    <cellStyle name="Input cel 4 4 3 3" xfId="6810"/>
    <cellStyle name="Input cel 4 4 3 3 2" xfId="13097"/>
    <cellStyle name="Input cel 4 4 3 3 2 2" xfId="31424"/>
    <cellStyle name="Input cel 4 4 3 3 2 3" xfId="29544"/>
    <cellStyle name="Input cel 4 4 3 3 3" xfId="26262"/>
    <cellStyle name="Input cel 4 4 3 3 4" xfId="29216"/>
    <cellStyle name="Input cel 4 4 3 3 5" xfId="45668"/>
    <cellStyle name="Input cel 4 4 3 4" xfId="8736"/>
    <cellStyle name="Input cel 4 4 3 4 2" xfId="27782"/>
    <cellStyle name="Input cel 4 4 3 4 3" xfId="37140"/>
    <cellStyle name="Input cel 4 4 3 4 4" xfId="47333"/>
    <cellStyle name="Input cel 4 4 3 5" xfId="14760"/>
    <cellStyle name="Input cel 4 4 3 5 2" xfId="33087"/>
    <cellStyle name="Input cel 4 4 3 5 3" xfId="39915"/>
    <cellStyle name="Input cel 4 4 3 5 4" xfId="48088"/>
    <cellStyle name="Input cel 4 4 3 6" xfId="15454"/>
    <cellStyle name="Input cel 4 4 3 6 2" xfId="33781"/>
    <cellStyle name="Input cel 4 4 3 6 3" xfId="40609"/>
    <cellStyle name="Input cel 4 4 3 6 4" xfId="48782"/>
    <cellStyle name="Input cel 4 4 3 7" xfId="16072"/>
    <cellStyle name="Input cel 4 4 3 7 2" xfId="34399"/>
    <cellStyle name="Input cel 4 4 3 7 3" xfId="41227"/>
    <cellStyle name="Input cel 4 4 3 7 4" xfId="49400"/>
    <cellStyle name="Input cel 4 4 3 8" xfId="4719"/>
    <cellStyle name="Input cel 4 4 3 9" xfId="24171"/>
    <cellStyle name="Input cel 4 4 4" xfId="6260"/>
    <cellStyle name="Input cel 4 4 4 2" xfId="12628"/>
    <cellStyle name="Input cel 4 4 4 2 2" xfId="30955"/>
    <cellStyle name="Input cel 4 4 4 2 3" xfId="29593"/>
    <cellStyle name="Input cel 4 4 4 3" xfId="25712"/>
    <cellStyle name="Input cel 4 4 4 4" xfId="36724"/>
    <cellStyle name="Input cel 4 4 4 5" xfId="45119"/>
    <cellStyle name="Input cel 4 4 5" xfId="5810"/>
    <cellStyle name="Input cel 4 4 5 2" xfId="12216"/>
    <cellStyle name="Input cel 4 4 5 2 2" xfId="30543"/>
    <cellStyle name="Input cel 4 4 5 2 3" xfId="38907"/>
    <cellStyle name="Input cel 4 4 5 3" xfId="25262"/>
    <cellStyle name="Input cel 4 4 5 4" xfId="37243"/>
    <cellStyle name="Input cel 4 4 5 5" xfId="44669"/>
    <cellStyle name="Input cel 4 4 6" xfId="6748"/>
    <cellStyle name="Input cel 4 4 6 2" xfId="13035"/>
    <cellStyle name="Input cel 4 4 6 2 2" xfId="31362"/>
    <cellStyle name="Input cel 4 4 6 2 3" xfId="38941"/>
    <cellStyle name="Input cel 4 4 6 3" xfId="26200"/>
    <cellStyle name="Input cel 4 4 6 4" xfId="35861"/>
    <cellStyle name="Input cel 4 4 6 5" xfId="45606"/>
    <cellStyle name="Input cel 4 4 7" xfId="5601"/>
    <cellStyle name="Input cel 4 4 7 2" xfId="25053"/>
    <cellStyle name="Input cel 4 4 7 3" xfId="37430"/>
    <cellStyle name="Input cel 4 4 7 4" xfId="44460"/>
    <cellStyle name="Input cel 4 4 8" xfId="14209"/>
    <cellStyle name="Input cel 4 4 8 2" xfId="32536"/>
    <cellStyle name="Input cel 4 4 8 3" xfId="36055"/>
    <cellStyle name="Input cel 4 4 8 4" xfId="46940"/>
    <cellStyle name="Input cel 4 4 9" xfId="13726"/>
    <cellStyle name="Input cel 4 4 9 2" xfId="32053"/>
    <cellStyle name="Input cel 4 4 9 3" xfId="23709"/>
    <cellStyle name="Input cel 4 4 9 4" xfId="46366"/>
    <cellStyle name="Input cel 4 5" xfId="2573"/>
    <cellStyle name="Input cel 4 5 10" xfId="37942"/>
    <cellStyle name="Input cel 4 5 11" xfId="37194"/>
    <cellStyle name="Input cel 4 5 12" xfId="28756"/>
    <cellStyle name="Input cel 4 5 13" xfId="43892"/>
    <cellStyle name="Input cel 4 5 2" xfId="3348"/>
    <cellStyle name="Input cel 4 5 2 2" xfId="10386"/>
    <cellStyle name="Input cel 4 5 2 2 2" xfId="29104"/>
    <cellStyle name="Input cel 4 5 2 2 3" xfId="23657"/>
    <cellStyle name="Input cel 4 5 2 3" xfId="3022"/>
    <cellStyle name="Input cel 4 5 2 4" xfId="2889"/>
    <cellStyle name="Input cel 4 5 2 5" xfId="43249"/>
    <cellStyle name="Input cel 4 5 3" xfId="7124"/>
    <cellStyle name="Input cel 4 5 3 2" xfId="13411"/>
    <cellStyle name="Input cel 4 5 3 2 2" xfId="31738"/>
    <cellStyle name="Input cel 4 5 3 2 3" xfId="23605"/>
    <cellStyle name="Input cel 4 5 3 3" xfId="26576"/>
    <cellStyle name="Input cel 4 5 3 4" xfId="36372"/>
    <cellStyle name="Input cel 4 5 3 5" xfId="45982"/>
    <cellStyle name="Input cel 4 5 4" xfId="9050"/>
    <cellStyle name="Input cel 4 5 4 2" xfId="28096"/>
    <cellStyle name="Input cel 4 5 4 3" xfId="36979"/>
    <cellStyle name="Input cel 4 5 4 4" xfId="47647"/>
    <cellStyle name="Input cel 4 5 5" xfId="15074"/>
    <cellStyle name="Input cel 4 5 5 2" xfId="33401"/>
    <cellStyle name="Input cel 4 5 5 3" xfId="40229"/>
    <cellStyle name="Input cel 4 5 5 4" xfId="48402"/>
    <cellStyle name="Input cel 4 5 6" xfId="15768"/>
    <cellStyle name="Input cel 4 5 6 2" xfId="34095"/>
    <cellStyle name="Input cel 4 5 6 3" xfId="40923"/>
    <cellStyle name="Input cel 4 5 6 4" xfId="49096"/>
    <cellStyle name="Input cel 4 5 7" xfId="16386"/>
    <cellStyle name="Input cel 4 5 7 2" xfId="34713"/>
    <cellStyle name="Input cel 4 5 7 3" xfId="41541"/>
    <cellStyle name="Input cel 4 5 7 4" xfId="49714"/>
    <cellStyle name="Input cel 4 5 8" xfId="5033"/>
    <cellStyle name="Input cel 4 5 9" xfId="24485"/>
    <cellStyle name="Input cel 4 6" xfId="2654"/>
    <cellStyle name="Input cel 4 6 10" xfId="36228"/>
    <cellStyle name="Input cel 4 6 11" xfId="23702"/>
    <cellStyle name="Input cel 4 6 12" xfId="23725"/>
    <cellStyle name="Input cel 4 6 13" xfId="43973"/>
    <cellStyle name="Input cel 4 6 2" xfId="5280"/>
    <cellStyle name="Input cel 4 6 2 2" xfId="11729"/>
    <cellStyle name="Input cel 4 6 2 2 2" xfId="30056"/>
    <cellStyle name="Input cel 4 6 2 2 3" xfId="38022"/>
    <cellStyle name="Input cel 4 6 2 3" xfId="24732"/>
    <cellStyle name="Input cel 4 6 2 4" xfId="28312"/>
    <cellStyle name="Input cel 4 6 2 5" xfId="44139"/>
    <cellStyle name="Input cel 4 6 3" xfId="7205"/>
    <cellStyle name="Input cel 4 6 3 2" xfId="13492"/>
    <cellStyle name="Input cel 4 6 3 2 2" xfId="31819"/>
    <cellStyle name="Input cel 4 6 3 2 3" xfId="27123"/>
    <cellStyle name="Input cel 4 6 3 3" xfId="26657"/>
    <cellStyle name="Input cel 4 6 3 4" xfId="38983"/>
    <cellStyle name="Input cel 4 6 3 5" xfId="46063"/>
    <cellStyle name="Input cel 4 6 4" xfId="9131"/>
    <cellStyle name="Input cel 4 6 4 2" xfId="28177"/>
    <cellStyle name="Input cel 4 6 4 3" xfId="35968"/>
    <cellStyle name="Input cel 4 6 4 4" xfId="47728"/>
    <cellStyle name="Input cel 4 6 5" xfId="15155"/>
    <cellStyle name="Input cel 4 6 5 2" xfId="33482"/>
    <cellStyle name="Input cel 4 6 5 3" xfId="40310"/>
    <cellStyle name="Input cel 4 6 5 4" xfId="48483"/>
    <cellStyle name="Input cel 4 6 6" xfId="15849"/>
    <cellStyle name="Input cel 4 6 6 2" xfId="34176"/>
    <cellStyle name="Input cel 4 6 6 3" xfId="41004"/>
    <cellStyle name="Input cel 4 6 6 4" xfId="49177"/>
    <cellStyle name="Input cel 4 6 7" xfId="16467"/>
    <cellStyle name="Input cel 4 6 7 2" xfId="34794"/>
    <cellStyle name="Input cel 4 6 7 3" xfId="41622"/>
    <cellStyle name="Input cel 4 6 7 4" xfId="49795"/>
    <cellStyle name="Input cel 4 6 8" xfId="5114"/>
    <cellStyle name="Input cel 4 6 9" xfId="24566"/>
    <cellStyle name="Input cel 4 7" xfId="6347"/>
    <cellStyle name="Input cel 4 7 2" xfId="12708"/>
    <cellStyle name="Input cel 4 7 2 2" xfId="31035"/>
    <cellStyle name="Input cel 4 7 2 3" xfId="36410"/>
    <cellStyle name="Input cel 4 7 3" xfId="25799"/>
    <cellStyle name="Input cel 4 7 4" xfId="35450"/>
    <cellStyle name="Input cel 4 7 5" xfId="45206"/>
    <cellStyle name="Input cel 4 8" xfId="6247"/>
    <cellStyle name="Input cel 4 8 2" xfId="12617"/>
    <cellStyle name="Input cel 4 8 2 2" xfId="30944"/>
    <cellStyle name="Input cel 4 8 2 3" xfId="38438"/>
    <cellStyle name="Input cel 4 8 3" xfId="25699"/>
    <cellStyle name="Input cel 4 8 4" xfId="38586"/>
    <cellStyle name="Input cel 4 8 5" xfId="45106"/>
    <cellStyle name="Input cel 4 9" xfId="6300"/>
    <cellStyle name="Input cel 4 9 2" xfId="12665"/>
    <cellStyle name="Input cel 4 9 2 2" xfId="30992"/>
    <cellStyle name="Input cel 4 9 2 3" xfId="23850"/>
    <cellStyle name="Input cel 4 9 3" xfId="25752"/>
    <cellStyle name="Input cel 4 9 4" xfId="36932"/>
    <cellStyle name="Input cel 4 9 5" xfId="45159"/>
    <cellStyle name="Input cel 5" xfId="496"/>
    <cellStyle name="Input cel 5 10" xfId="7299"/>
    <cellStyle name="Input cel 5 10 2" xfId="26751"/>
    <cellStyle name="Input cel 5 10 3" xfId="36028"/>
    <cellStyle name="Input cel 5 10 4" xfId="46157"/>
    <cellStyle name="Input cel 5 11" xfId="13637"/>
    <cellStyle name="Input cel 5 11 2" xfId="31964"/>
    <cellStyle name="Input cel 5 11 3" xfId="28970"/>
    <cellStyle name="Input cel 5 11 4" xfId="46277"/>
    <cellStyle name="Input cel 5 12" xfId="11025"/>
    <cellStyle name="Input cel 5 12 2" xfId="29553"/>
    <cellStyle name="Input cel 5 12 3" xfId="37585"/>
    <cellStyle name="Input cel 5 12 4" xfId="43436"/>
    <cellStyle name="Input cel 5 13" xfId="13576"/>
    <cellStyle name="Input cel 5 13 2" xfId="31903"/>
    <cellStyle name="Input cel 5 13 3" xfId="35172"/>
    <cellStyle name="Input cel 5 13 4" xfId="46216"/>
    <cellStyle name="Input cel 5 14" xfId="10944"/>
    <cellStyle name="Input cel 5 14 2" xfId="29495"/>
    <cellStyle name="Input cel 5 14 3" xfId="27126"/>
    <cellStyle name="Input cel 5 14 4" xfId="43429"/>
    <cellStyle name="Input cel 5 15" xfId="2976"/>
    <cellStyle name="Input cel 5 16" xfId="2830"/>
    <cellStyle name="Input cel 5 17" xfId="35770"/>
    <cellStyle name="Input cel 5 18" xfId="29603"/>
    <cellStyle name="Input cel 5 19" xfId="28416"/>
    <cellStyle name="Input cel 5 2" xfId="795"/>
    <cellStyle name="Input cel 5 2 10" xfId="13806"/>
    <cellStyle name="Input cel 5 2 10 2" xfId="32133"/>
    <cellStyle name="Input cel 5 2 10 3" xfId="4235"/>
    <cellStyle name="Input cel 5 2 10 4" xfId="46525"/>
    <cellStyle name="Input cel 5 2 11" xfId="14068"/>
    <cellStyle name="Input cel 5 2 11 2" xfId="32395"/>
    <cellStyle name="Input cel 5 2 11 3" xfId="35124"/>
    <cellStyle name="Input cel 5 2 11 4" xfId="46799"/>
    <cellStyle name="Input cel 5 2 12" xfId="13853"/>
    <cellStyle name="Input cel 5 2 12 2" xfId="32180"/>
    <cellStyle name="Input cel 5 2 12 3" xfId="38215"/>
    <cellStyle name="Input cel 5 2 12 4" xfId="46573"/>
    <cellStyle name="Input cel 5 2 13" xfId="3144"/>
    <cellStyle name="Input cel 5 2 14" xfId="2816"/>
    <cellStyle name="Input cel 5 2 15" xfId="36838"/>
    <cellStyle name="Input cel 5 2 16" xfId="42208"/>
    <cellStyle name="Input cel 5 2 17" xfId="3868"/>
    <cellStyle name="Input cel 5 2 18" xfId="42927"/>
    <cellStyle name="Input cel 5 2 2" xfId="1985"/>
    <cellStyle name="Input cel 5 2 2 10" xfId="4472"/>
    <cellStyle name="Input cel 5 2 2 11" xfId="23967"/>
    <cellStyle name="Input cel 5 2 2 12" xfId="27452"/>
    <cellStyle name="Input cel 5 2 2 13" xfId="38664"/>
    <cellStyle name="Input cel 5 2 2 14" xfId="42430"/>
    <cellStyle name="Input cel 5 2 2 15" xfId="43486"/>
    <cellStyle name="Input cel 5 2 2 2" xfId="2628"/>
    <cellStyle name="Input cel 5 2 2 2 10" xfId="36638"/>
    <cellStyle name="Input cel 5 2 2 2 11" xfId="42598"/>
    <cellStyle name="Input cel 5 2 2 2 12" xfId="42216"/>
    <cellStyle name="Input cel 5 2 2 2 13" xfId="43947"/>
    <cellStyle name="Input cel 5 2 2 2 2" xfId="5917"/>
    <cellStyle name="Input cel 5 2 2 2 2 2" xfId="12315"/>
    <cellStyle name="Input cel 5 2 2 2 2 2 2" xfId="30642"/>
    <cellStyle name="Input cel 5 2 2 2 2 2 3" xfId="3735"/>
    <cellStyle name="Input cel 5 2 2 2 2 3" xfId="25369"/>
    <cellStyle name="Input cel 5 2 2 2 2 4" xfId="28804"/>
    <cellStyle name="Input cel 5 2 2 2 2 5" xfId="44776"/>
    <cellStyle name="Input cel 5 2 2 2 3" xfId="7179"/>
    <cellStyle name="Input cel 5 2 2 2 3 2" xfId="13466"/>
    <cellStyle name="Input cel 5 2 2 2 3 2 2" xfId="31793"/>
    <cellStyle name="Input cel 5 2 2 2 3 2 3" xfId="37258"/>
    <cellStyle name="Input cel 5 2 2 2 3 3" xfId="26631"/>
    <cellStyle name="Input cel 5 2 2 2 3 4" xfId="35038"/>
    <cellStyle name="Input cel 5 2 2 2 3 5" xfId="46037"/>
    <cellStyle name="Input cel 5 2 2 2 4" xfId="9105"/>
    <cellStyle name="Input cel 5 2 2 2 4 2" xfId="28151"/>
    <cellStyle name="Input cel 5 2 2 2 4 3" xfId="28690"/>
    <cellStyle name="Input cel 5 2 2 2 4 4" xfId="47702"/>
    <cellStyle name="Input cel 5 2 2 2 5" xfId="15129"/>
    <cellStyle name="Input cel 5 2 2 2 5 2" xfId="33456"/>
    <cellStyle name="Input cel 5 2 2 2 5 3" xfId="40284"/>
    <cellStyle name="Input cel 5 2 2 2 5 4" xfId="48457"/>
    <cellStyle name="Input cel 5 2 2 2 6" xfId="15823"/>
    <cellStyle name="Input cel 5 2 2 2 6 2" xfId="34150"/>
    <cellStyle name="Input cel 5 2 2 2 6 3" xfId="40978"/>
    <cellStyle name="Input cel 5 2 2 2 6 4" xfId="49151"/>
    <cellStyle name="Input cel 5 2 2 2 7" xfId="16441"/>
    <cellStyle name="Input cel 5 2 2 2 7 2" xfId="34768"/>
    <cellStyle name="Input cel 5 2 2 2 7 3" xfId="41596"/>
    <cellStyle name="Input cel 5 2 2 2 7 4" xfId="49769"/>
    <cellStyle name="Input cel 5 2 2 2 8" xfId="5088"/>
    <cellStyle name="Input cel 5 2 2 2 9" xfId="24540"/>
    <cellStyle name="Input cel 5 2 2 3" xfId="2704"/>
    <cellStyle name="Input cel 5 2 2 3 10" xfId="36374"/>
    <cellStyle name="Input cel 5 2 2 3 11" xfId="41818"/>
    <cellStyle name="Input cel 5 2 2 3 12" xfId="42685"/>
    <cellStyle name="Input cel 5 2 2 3 13" xfId="44023"/>
    <cellStyle name="Input cel 5 2 2 3 2" xfId="6519"/>
    <cellStyle name="Input cel 5 2 2 3 2 2" xfId="12855"/>
    <cellStyle name="Input cel 5 2 2 3 2 2 2" xfId="31182"/>
    <cellStyle name="Input cel 5 2 2 3 2 2 3" xfId="27124"/>
    <cellStyle name="Input cel 5 2 2 3 2 3" xfId="25971"/>
    <cellStyle name="Input cel 5 2 2 3 2 4" xfId="27053"/>
    <cellStyle name="Input cel 5 2 2 3 2 5" xfId="45377"/>
    <cellStyle name="Input cel 5 2 2 3 3" xfId="7255"/>
    <cellStyle name="Input cel 5 2 2 3 3 2" xfId="13542"/>
    <cellStyle name="Input cel 5 2 2 3 3 2 2" xfId="31869"/>
    <cellStyle name="Input cel 5 2 2 3 3 2 3" xfId="29194"/>
    <cellStyle name="Input cel 5 2 2 3 3 3" xfId="26707"/>
    <cellStyle name="Input cel 5 2 2 3 3 4" xfId="4154"/>
    <cellStyle name="Input cel 5 2 2 3 3 5" xfId="46113"/>
    <cellStyle name="Input cel 5 2 2 3 4" xfId="9181"/>
    <cellStyle name="Input cel 5 2 2 3 4 2" xfId="28227"/>
    <cellStyle name="Input cel 5 2 2 3 4 3" xfId="38023"/>
    <cellStyle name="Input cel 5 2 2 3 4 4" xfId="47778"/>
    <cellStyle name="Input cel 5 2 2 3 5" xfId="15205"/>
    <cellStyle name="Input cel 5 2 2 3 5 2" xfId="33532"/>
    <cellStyle name="Input cel 5 2 2 3 5 3" xfId="40360"/>
    <cellStyle name="Input cel 5 2 2 3 5 4" xfId="48533"/>
    <cellStyle name="Input cel 5 2 2 3 6" xfId="15899"/>
    <cellStyle name="Input cel 5 2 2 3 6 2" xfId="34226"/>
    <cellStyle name="Input cel 5 2 2 3 6 3" xfId="41054"/>
    <cellStyle name="Input cel 5 2 2 3 6 4" xfId="49227"/>
    <cellStyle name="Input cel 5 2 2 3 7" xfId="16517"/>
    <cellStyle name="Input cel 5 2 2 3 7 2" xfId="34844"/>
    <cellStyle name="Input cel 5 2 2 3 7 3" xfId="41672"/>
    <cellStyle name="Input cel 5 2 2 3 7 4" xfId="49845"/>
    <cellStyle name="Input cel 5 2 2 3 8" xfId="5164"/>
    <cellStyle name="Input cel 5 2 2 3 9" xfId="24616"/>
    <cellStyle name="Input cel 5 2 2 4" xfId="3505"/>
    <cellStyle name="Input cel 5 2 2 4 2" xfId="10540"/>
    <cellStyle name="Input cel 5 2 2 4 2 2" xfId="29218"/>
    <cellStyle name="Input cel 5 2 2 4 2 3" xfId="27384"/>
    <cellStyle name="Input cel 5 2 2 4 3" xfId="4562"/>
    <cellStyle name="Input cel 5 2 2 4 4" xfId="37876"/>
    <cellStyle name="Input cel 5 2 2 4 5" xfId="43298"/>
    <cellStyle name="Input cel 5 2 2 5" xfId="6652"/>
    <cellStyle name="Input cel 5 2 2 5 2" xfId="12966"/>
    <cellStyle name="Input cel 5 2 2 5 2 2" xfId="31293"/>
    <cellStyle name="Input cel 5 2 2 5 2 3" xfId="39271"/>
    <cellStyle name="Input cel 5 2 2 5 3" xfId="26104"/>
    <cellStyle name="Input cel 5 2 2 5 4" xfId="36144"/>
    <cellStyle name="Input cel 5 2 2 5 5" xfId="45510"/>
    <cellStyle name="Input cel 5 2 2 6" xfId="8462"/>
    <cellStyle name="Input cel 5 2 2 6 2" xfId="27576"/>
    <cellStyle name="Input cel 5 2 2 6 3" xfId="38454"/>
    <cellStyle name="Input cel 5 2 2 6 4" xfId="47146"/>
    <cellStyle name="Input cel 5 2 2 7" xfId="14593"/>
    <cellStyle name="Input cel 5 2 2 7 2" xfId="32920"/>
    <cellStyle name="Input cel 5 2 2 7 3" xfId="39748"/>
    <cellStyle name="Input cel 5 2 2 7 4" xfId="47921"/>
    <cellStyle name="Input cel 5 2 2 8" xfId="15321"/>
    <cellStyle name="Input cel 5 2 2 8 2" xfId="33648"/>
    <cellStyle name="Input cel 5 2 2 8 3" xfId="40476"/>
    <cellStyle name="Input cel 5 2 2 8 4" xfId="48649"/>
    <cellStyle name="Input cel 5 2 2 9" xfId="15980"/>
    <cellStyle name="Input cel 5 2 2 9 2" xfId="34307"/>
    <cellStyle name="Input cel 5 2 2 9 3" xfId="41135"/>
    <cellStyle name="Input cel 5 2 2 9 4" xfId="49308"/>
    <cellStyle name="Input cel 5 2 3" xfId="2396"/>
    <cellStyle name="Input cel 5 2 3 10" xfId="38902"/>
    <cellStyle name="Input cel 5 2 3 11" xfId="28710"/>
    <cellStyle name="Input cel 5 2 3 12" xfId="38434"/>
    <cellStyle name="Input cel 5 2 3 13" xfId="43715"/>
    <cellStyle name="Input cel 5 2 3 2" xfId="5992"/>
    <cellStyle name="Input cel 5 2 3 2 2" xfId="12383"/>
    <cellStyle name="Input cel 5 2 3 2 2 2" xfId="30710"/>
    <cellStyle name="Input cel 5 2 3 2 2 3" xfId="27403"/>
    <cellStyle name="Input cel 5 2 3 2 3" xfId="25444"/>
    <cellStyle name="Input cel 5 2 3 2 4" xfId="37672"/>
    <cellStyle name="Input cel 5 2 3 2 5" xfId="44851"/>
    <cellStyle name="Input cel 5 2 3 3" xfId="6947"/>
    <cellStyle name="Input cel 5 2 3 3 2" xfId="13234"/>
    <cellStyle name="Input cel 5 2 3 3 2 2" xfId="31561"/>
    <cellStyle name="Input cel 5 2 3 3 2 3" xfId="28867"/>
    <cellStyle name="Input cel 5 2 3 3 3" xfId="26399"/>
    <cellStyle name="Input cel 5 2 3 3 4" xfId="37427"/>
    <cellStyle name="Input cel 5 2 3 3 5" xfId="45805"/>
    <cellStyle name="Input cel 5 2 3 4" xfId="8873"/>
    <cellStyle name="Input cel 5 2 3 4 2" xfId="27919"/>
    <cellStyle name="Input cel 5 2 3 4 3" xfId="38305"/>
    <cellStyle name="Input cel 5 2 3 4 4" xfId="47470"/>
    <cellStyle name="Input cel 5 2 3 5" xfId="14897"/>
    <cellStyle name="Input cel 5 2 3 5 2" xfId="33224"/>
    <cellStyle name="Input cel 5 2 3 5 3" xfId="40052"/>
    <cellStyle name="Input cel 5 2 3 5 4" xfId="48225"/>
    <cellStyle name="Input cel 5 2 3 6" xfId="15591"/>
    <cellStyle name="Input cel 5 2 3 6 2" xfId="33918"/>
    <cellStyle name="Input cel 5 2 3 6 3" xfId="40746"/>
    <cellStyle name="Input cel 5 2 3 6 4" xfId="48919"/>
    <cellStyle name="Input cel 5 2 3 7" xfId="16209"/>
    <cellStyle name="Input cel 5 2 3 7 2" xfId="34536"/>
    <cellStyle name="Input cel 5 2 3 7 3" xfId="41364"/>
    <cellStyle name="Input cel 5 2 3 7 4" xfId="49537"/>
    <cellStyle name="Input cel 5 2 3 8" xfId="4856"/>
    <cellStyle name="Input cel 5 2 3 9" xfId="24308"/>
    <cellStyle name="Input cel 5 2 4" xfId="2282"/>
    <cellStyle name="Input cel 5 2 4 10" xfId="28439"/>
    <cellStyle name="Input cel 5 2 4 11" xfId="3971"/>
    <cellStyle name="Input cel 5 2 4 12" xfId="42611"/>
    <cellStyle name="Input cel 5 2 4 13" xfId="43601"/>
    <cellStyle name="Input cel 5 2 4 2" xfId="6109"/>
    <cellStyle name="Input cel 5 2 4 2 2" xfId="12488"/>
    <cellStyle name="Input cel 5 2 4 2 2 2" xfId="30815"/>
    <cellStyle name="Input cel 5 2 4 2 2 3" xfId="36767"/>
    <cellStyle name="Input cel 5 2 4 2 3" xfId="25561"/>
    <cellStyle name="Input cel 5 2 4 2 4" xfId="36215"/>
    <cellStyle name="Input cel 5 2 4 2 5" xfId="44968"/>
    <cellStyle name="Input cel 5 2 4 3" xfId="6833"/>
    <cellStyle name="Input cel 5 2 4 3 2" xfId="13120"/>
    <cellStyle name="Input cel 5 2 4 3 2 2" xfId="31447"/>
    <cellStyle name="Input cel 5 2 4 3 2 3" xfId="29241"/>
    <cellStyle name="Input cel 5 2 4 3 3" xfId="26285"/>
    <cellStyle name="Input cel 5 2 4 3 4" xfId="39111"/>
    <cellStyle name="Input cel 5 2 4 3 5" xfId="45691"/>
    <cellStyle name="Input cel 5 2 4 4" xfId="8759"/>
    <cellStyle name="Input cel 5 2 4 4 2" xfId="27805"/>
    <cellStyle name="Input cel 5 2 4 4 3" xfId="27217"/>
    <cellStyle name="Input cel 5 2 4 4 4" xfId="47356"/>
    <cellStyle name="Input cel 5 2 4 5" xfId="14783"/>
    <cellStyle name="Input cel 5 2 4 5 2" xfId="33110"/>
    <cellStyle name="Input cel 5 2 4 5 3" xfId="39938"/>
    <cellStyle name="Input cel 5 2 4 5 4" xfId="48111"/>
    <cellStyle name="Input cel 5 2 4 6" xfId="15477"/>
    <cellStyle name="Input cel 5 2 4 6 2" xfId="33804"/>
    <cellStyle name="Input cel 5 2 4 6 3" xfId="40632"/>
    <cellStyle name="Input cel 5 2 4 6 4" xfId="48805"/>
    <cellStyle name="Input cel 5 2 4 7" xfId="16095"/>
    <cellStyle name="Input cel 5 2 4 7 2" xfId="34422"/>
    <cellStyle name="Input cel 5 2 4 7 3" xfId="41250"/>
    <cellStyle name="Input cel 5 2 4 7 4" xfId="49423"/>
    <cellStyle name="Input cel 5 2 4 8" xfId="4742"/>
    <cellStyle name="Input cel 5 2 4 9" xfId="24194"/>
    <cellStyle name="Input cel 5 2 5" xfId="3845"/>
    <cellStyle name="Input cel 5 2 5 2" xfId="10833"/>
    <cellStyle name="Input cel 5 2 5 2 2" xfId="29411"/>
    <cellStyle name="Input cel 5 2 5 2 3" xfId="29768"/>
    <cellStyle name="Input cel 5 2 5 3" xfId="3705"/>
    <cellStyle name="Input cel 5 2 5 4" xfId="3665"/>
    <cellStyle name="Input cel 5 2 5 5" xfId="43407"/>
    <cellStyle name="Input cel 5 2 6" xfId="6476"/>
    <cellStyle name="Input cel 5 2 6 2" xfId="12818"/>
    <cellStyle name="Input cel 5 2 6 2 2" xfId="31145"/>
    <cellStyle name="Input cel 5 2 6 2 3" xfId="37630"/>
    <cellStyle name="Input cel 5 2 6 3" xfId="25928"/>
    <cellStyle name="Input cel 5 2 6 4" xfId="39124"/>
    <cellStyle name="Input cel 5 2 6 5" xfId="45335"/>
    <cellStyle name="Input cel 5 2 7" xfId="3390"/>
    <cellStyle name="Input cel 5 2 7 2" xfId="10426"/>
    <cellStyle name="Input cel 5 2 7 2 2" xfId="29136"/>
    <cellStyle name="Input cel 5 2 7 2 3" xfId="4535"/>
    <cellStyle name="Input cel 5 2 7 3" xfId="4201"/>
    <cellStyle name="Input cel 5 2 7 4" xfId="37897"/>
    <cellStyle name="Input cel 5 2 7 5" xfId="43272"/>
    <cellStyle name="Input cel 5 2 8" xfId="7287"/>
    <cellStyle name="Input cel 5 2 8 2" xfId="26739"/>
    <cellStyle name="Input cel 5 2 8 3" xfId="27409"/>
    <cellStyle name="Input cel 5 2 8 4" xfId="46145"/>
    <cellStyle name="Input cel 5 2 9" xfId="13694"/>
    <cellStyle name="Input cel 5 2 9 2" xfId="32021"/>
    <cellStyle name="Input cel 5 2 9 3" xfId="26836"/>
    <cellStyle name="Input cel 5 2 9 4" xfId="46334"/>
    <cellStyle name="Input cel 5 20" xfId="42808"/>
    <cellStyle name="Input cel 5 3" xfId="1319"/>
    <cellStyle name="Input cel 5 3 10" xfId="13888"/>
    <cellStyle name="Input cel 5 3 10 2" xfId="32215"/>
    <cellStyle name="Input cel 5 3 10 3" xfId="39202"/>
    <cellStyle name="Input cel 5 3 10 4" xfId="46613"/>
    <cellStyle name="Input cel 5 3 11" xfId="14413"/>
    <cellStyle name="Input cel 5 3 11 2" xfId="32740"/>
    <cellStyle name="Input cel 5 3 11 3" xfId="39568"/>
    <cellStyle name="Input cel 5 3 11 4" xfId="47204"/>
    <cellStyle name="Input cel 5 3 12" xfId="3923"/>
    <cellStyle name="Input cel 5 3 13" xfId="4194"/>
    <cellStyle name="Input cel 5 3 14" xfId="37018"/>
    <cellStyle name="Input cel 5 3 15" xfId="42412"/>
    <cellStyle name="Input cel 5 3 16" xfId="37809"/>
    <cellStyle name="Input cel 5 3 17" xfId="42992"/>
    <cellStyle name="Input cel 5 3 2" xfId="2350"/>
    <cellStyle name="Input cel 5 3 2 10" xfId="36216"/>
    <cellStyle name="Input cel 5 3 2 11" xfId="42347"/>
    <cellStyle name="Input cel 5 3 2 12" xfId="35210"/>
    <cellStyle name="Input cel 5 3 2 13" xfId="43669"/>
    <cellStyle name="Input cel 5 3 2 2" xfId="5951"/>
    <cellStyle name="Input cel 5 3 2 2 2" xfId="12348"/>
    <cellStyle name="Input cel 5 3 2 2 2 2" xfId="30675"/>
    <cellStyle name="Input cel 5 3 2 2 2 3" xfId="37914"/>
    <cellStyle name="Input cel 5 3 2 2 3" xfId="25403"/>
    <cellStyle name="Input cel 5 3 2 2 4" xfId="26960"/>
    <cellStyle name="Input cel 5 3 2 2 5" xfId="44810"/>
    <cellStyle name="Input cel 5 3 2 3" xfId="6901"/>
    <cellStyle name="Input cel 5 3 2 3 2" xfId="13188"/>
    <cellStyle name="Input cel 5 3 2 3 2 2" xfId="31515"/>
    <cellStyle name="Input cel 5 3 2 3 2 3" xfId="27108"/>
    <cellStyle name="Input cel 5 3 2 3 3" xfId="26353"/>
    <cellStyle name="Input cel 5 3 2 3 4" xfId="38970"/>
    <cellStyle name="Input cel 5 3 2 3 5" xfId="45759"/>
    <cellStyle name="Input cel 5 3 2 4" xfId="8827"/>
    <cellStyle name="Input cel 5 3 2 4 2" xfId="27873"/>
    <cellStyle name="Input cel 5 3 2 4 3" xfId="35958"/>
    <cellStyle name="Input cel 5 3 2 4 4" xfId="47424"/>
    <cellStyle name="Input cel 5 3 2 5" xfId="14851"/>
    <cellStyle name="Input cel 5 3 2 5 2" xfId="33178"/>
    <cellStyle name="Input cel 5 3 2 5 3" xfId="40006"/>
    <cellStyle name="Input cel 5 3 2 5 4" xfId="48179"/>
    <cellStyle name="Input cel 5 3 2 6" xfId="15545"/>
    <cellStyle name="Input cel 5 3 2 6 2" xfId="33872"/>
    <cellStyle name="Input cel 5 3 2 6 3" xfId="40700"/>
    <cellStyle name="Input cel 5 3 2 6 4" xfId="48873"/>
    <cellStyle name="Input cel 5 3 2 7" xfId="16163"/>
    <cellStyle name="Input cel 5 3 2 7 2" xfId="34490"/>
    <cellStyle name="Input cel 5 3 2 7 3" xfId="41318"/>
    <cellStyle name="Input cel 5 3 2 7 4" xfId="49491"/>
    <cellStyle name="Input cel 5 3 2 8" xfId="4810"/>
    <cellStyle name="Input cel 5 3 2 9" xfId="24262"/>
    <cellStyle name="Input cel 5 3 3" xfId="2345"/>
    <cellStyle name="Input cel 5 3 3 10" xfId="37166"/>
    <cellStyle name="Input cel 5 3 3 11" xfId="42510"/>
    <cellStyle name="Input cel 5 3 3 12" xfId="42419"/>
    <cellStyle name="Input cel 5 3 3 13" xfId="43664"/>
    <cellStyle name="Input cel 5 3 3 2" xfId="5872"/>
    <cellStyle name="Input cel 5 3 3 2 2" xfId="12277"/>
    <cellStyle name="Input cel 5 3 3 2 2 2" xfId="30604"/>
    <cellStyle name="Input cel 5 3 3 2 2 3" xfId="4636"/>
    <cellStyle name="Input cel 5 3 3 2 3" xfId="25324"/>
    <cellStyle name="Input cel 5 3 3 2 4" xfId="24040"/>
    <cellStyle name="Input cel 5 3 3 2 5" xfId="44731"/>
    <cellStyle name="Input cel 5 3 3 3" xfId="6896"/>
    <cellStyle name="Input cel 5 3 3 3 2" xfId="13183"/>
    <cellStyle name="Input cel 5 3 3 3 2 2" xfId="31510"/>
    <cellStyle name="Input cel 5 3 3 3 2 3" xfId="38116"/>
    <cellStyle name="Input cel 5 3 3 3 3" xfId="26348"/>
    <cellStyle name="Input cel 5 3 3 3 4" xfId="27314"/>
    <cellStyle name="Input cel 5 3 3 3 5" xfId="45754"/>
    <cellStyle name="Input cel 5 3 3 4" xfId="8822"/>
    <cellStyle name="Input cel 5 3 3 4 2" xfId="27868"/>
    <cellStyle name="Input cel 5 3 3 4 3" xfId="39354"/>
    <cellStyle name="Input cel 5 3 3 4 4" xfId="47419"/>
    <cellStyle name="Input cel 5 3 3 5" xfId="14846"/>
    <cellStyle name="Input cel 5 3 3 5 2" xfId="33173"/>
    <cellStyle name="Input cel 5 3 3 5 3" xfId="40001"/>
    <cellStyle name="Input cel 5 3 3 5 4" xfId="48174"/>
    <cellStyle name="Input cel 5 3 3 6" xfId="15540"/>
    <cellStyle name="Input cel 5 3 3 6 2" xfId="33867"/>
    <cellStyle name="Input cel 5 3 3 6 3" xfId="40695"/>
    <cellStyle name="Input cel 5 3 3 6 4" xfId="48868"/>
    <cellStyle name="Input cel 5 3 3 7" xfId="16158"/>
    <cellStyle name="Input cel 5 3 3 7 2" xfId="34485"/>
    <cellStyle name="Input cel 5 3 3 7 3" xfId="41313"/>
    <cellStyle name="Input cel 5 3 3 7 4" xfId="49486"/>
    <cellStyle name="Input cel 5 3 3 8" xfId="4805"/>
    <cellStyle name="Input cel 5 3 3 9" xfId="24257"/>
    <cellStyle name="Input cel 5 3 4" xfId="6184"/>
    <cellStyle name="Input cel 5 3 4 2" xfId="12558"/>
    <cellStyle name="Input cel 5 3 4 2 2" xfId="30885"/>
    <cellStyle name="Input cel 5 3 4 2 3" xfId="37136"/>
    <cellStyle name="Input cel 5 3 4 3" xfId="25636"/>
    <cellStyle name="Input cel 5 3 4 4" xfId="36847"/>
    <cellStyle name="Input cel 5 3 4 5" xfId="45043"/>
    <cellStyle name="Input cel 5 3 5" xfId="6494"/>
    <cellStyle name="Input cel 5 3 5 2" xfId="12834"/>
    <cellStyle name="Input cel 5 3 5 2 2" xfId="31161"/>
    <cellStyle name="Input cel 5 3 5 2 3" xfId="23577"/>
    <cellStyle name="Input cel 5 3 5 3" xfId="25946"/>
    <cellStyle name="Input cel 5 3 5 4" xfId="29926"/>
    <cellStyle name="Input cel 5 3 5 5" xfId="45353"/>
    <cellStyle name="Input cel 5 3 6" xfId="6739"/>
    <cellStyle name="Input cel 5 3 6 2" xfId="13029"/>
    <cellStyle name="Input cel 5 3 6 2 2" xfId="31356"/>
    <cellStyle name="Input cel 5 3 6 2 3" xfId="29569"/>
    <cellStyle name="Input cel 5 3 6 3" xfId="26191"/>
    <cellStyle name="Input cel 5 3 6 4" xfId="2819"/>
    <cellStyle name="Input cel 5 3 6 5" xfId="45597"/>
    <cellStyle name="Input cel 5 3 7" xfId="7301"/>
    <cellStyle name="Input cel 5 3 7 2" xfId="26753"/>
    <cellStyle name="Input cel 5 3 7 3" xfId="28530"/>
    <cellStyle name="Input cel 5 3 7 4" xfId="46159"/>
    <cellStyle name="Input cel 5 3 8" xfId="13992"/>
    <cellStyle name="Input cel 5 3 8 2" xfId="32319"/>
    <cellStyle name="Input cel 5 3 8 3" xfId="28368"/>
    <cellStyle name="Input cel 5 3 8 4" xfId="46723"/>
    <cellStyle name="Input cel 5 3 9" xfId="14081"/>
    <cellStyle name="Input cel 5 3 9 2" xfId="32408"/>
    <cellStyle name="Input cel 5 3 9 3" xfId="36219"/>
    <cellStyle name="Input cel 5 3 9 4" xfId="46812"/>
    <cellStyle name="Input cel 5 4" xfId="1748"/>
    <cellStyle name="Input cel 5 4 10" xfId="14657"/>
    <cellStyle name="Input cel 5 4 10 2" xfId="32984"/>
    <cellStyle name="Input cel 5 4 10 3" xfId="39812"/>
    <cellStyle name="Input cel 5 4 10 4" xfId="47985"/>
    <cellStyle name="Input cel 5 4 11" xfId="15371"/>
    <cellStyle name="Input cel 5 4 11 2" xfId="33698"/>
    <cellStyle name="Input cel 5 4 11 3" xfId="40526"/>
    <cellStyle name="Input cel 5 4 11 4" xfId="48699"/>
    <cellStyle name="Input cel 5 4 12" xfId="4274"/>
    <cellStyle name="Input cel 5 4 13" xfId="23785"/>
    <cellStyle name="Input cel 5 4 14" xfId="36481"/>
    <cellStyle name="Input cel 5 4 15" xfId="41890"/>
    <cellStyle name="Input cel 5 4 16" xfId="41795"/>
    <cellStyle name="Input cel 5 4 17" xfId="42873"/>
    <cellStyle name="Input cel 5 4 2" xfId="2518"/>
    <cellStyle name="Input cel 5 4 2 10" xfId="35901"/>
    <cellStyle name="Input cel 5 4 2 11" xfId="42381"/>
    <cellStyle name="Input cel 5 4 2 12" xfId="37938"/>
    <cellStyle name="Input cel 5 4 2 13" xfId="43837"/>
    <cellStyle name="Input cel 5 4 2 2" xfId="3236"/>
    <cellStyle name="Input cel 5 4 2 2 2" xfId="10284"/>
    <cellStyle name="Input cel 5 4 2 2 2 2" xfId="29002"/>
    <cellStyle name="Input cel 5 4 2 2 2 3" xfId="27694"/>
    <cellStyle name="Input cel 5 4 2 2 3" xfId="2790"/>
    <cellStyle name="Input cel 5 4 2 2 4" xfId="4223"/>
    <cellStyle name="Input cel 5 4 2 2 5" xfId="43139"/>
    <cellStyle name="Input cel 5 4 2 3" xfId="7069"/>
    <cellStyle name="Input cel 5 4 2 3 2" xfId="13356"/>
    <cellStyle name="Input cel 5 4 2 3 2 2" xfId="31683"/>
    <cellStyle name="Input cel 5 4 2 3 2 3" xfId="38718"/>
    <cellStyle name="Input cel 5 4 2 3 3" xfId="26521"/>
    <cellStyle name="Input cel 5 4 2 3 4" xfId="37175"/>
    <cellStyle name="Input cel 5 4 2 3 5" xfId="45927"/>
    <cellStyle name="Input cel 5 4 2 4" xfId="8995"/>
    <cellStyle name="Input cel 5 4 2 4 2" xfId="28041"/>
    <cellStyle name="Input cel 5 4 2 4 3" xfId="36106"/>
    <cellStyle name="Input cel 5 4 2 4 4" xfId="47592"/>
    <cellStyle name="Input cel 5 4 2 5" xfId="15019"/>
    <cellStyle name="Input cel 5 4 2 5 2" xfId="33346"/>
    <cellStyle name="Input cel 5 4 2 5 3" xfId="40174"/>
    <cellStyle name="Input cel 5 4 2 5 4" xfId="48347"/>
    <cellStyle name="Input cel 5 4 2 6" xfId="15713"/>
    <cellStyle name="Input cel 5 4 2 6 2" xfId="34040"/>
    <cellStyle name="Input cel 5 4 2 6 3" xfId="40868"/>
    <cellStyle name="Input cel 5 4 2 6 4" xfId="49041"/>
    <cellStyle name="Input cel 5 4 2 7" xfId="16331"/>
    <cellStyle name="Input cel 5 4 2 7 2" xfId="34658"/>
    <cellStyle name="Input cel 5 4 2 7 3" xfId="41486"/>
    <cellStyle name="Input cel 5 4 2 7 4" xfId="49659"/>
    <cellStyle name="Input cel 5 4 2 8" xfId="4978"/>
    <cellStyle name="Input cel 5 4 2 9" xfId="24430"/>
    <cellStyle name="Input cel 5 4 3" xfId="2231"/>
    <cellStyle name="Input cel 5 4 3 10" xfId="2914"/>
    <cellStyle name="Input cel 5 4 3 11" xfId="42119"/>
    <cellStyle name="Input cel 5 4 3 12" xfId="42291"/>
    <cellStyle name="Input cel 5 4 3 13" xfId="43550"/>
    <cellStyle name="Input cel 5 4 3 2" xfId="5483"/>
    <cellStyle name="Input cel 5 4 3 2 2" xfId="11918"/>
    <cellStyle name="Input cel 5 4 3 2 2 2" xfId="30245"/>
    <cellStyle name="Input cel 5 4 3 2 2 3" xfId="28482"/>
    <cellStyle name="Input cel 5 4 3 2 3" xfId="24935"/>
    <cellStyle name="Input cel 5 4 3 2 4" xfId="23892"/>
    <cellStyle name="Input cel 5 4 3 2 5" xfId="44342"/>
    <cellStyle name="Input cel 5 4 3 3" xfId="6782"/>
    <cellStyle name="Input cel 5 4 3 3 2" xfId="13069"/>
    <cellStyle name="Input cel 5 4 3 3 2 2" xfId="31396"/>
    <cellStyle name="Input cel 5 4 3 3 2 3" xfId="4114"/>
    <cellStyle name="Input cel 5 4 3 3 3" xfId="26234"/>
    <cellStyle name="Input cel 5 4 3 3 4" xfId="28604"/>
    <cellStyle name="Input cel 5 4 3 3 5" xfId="45640"/>
    <cellStyle name="Input cel 5 4 3 4" xfId="8708"/>
    <cellStyle name="Input cel 5 4 3 4 2" xfId="27754"/>
    <cellStyle name="Input cel 5 4 3 4 3" xfId="23564"/>
    <cellStyle name="Input cel 5 4 3 4 4" xfId="47305"/>
    <cellStyle name="Input cel 5 4 3 5" xfId="14732"/>
    <cellStyle name="Input cel 5 4 3 5 2" xfId="33059"/>
    <cellStyle name="Input cel 5 4 3 5 3" xfId="39887"/>
    <cellStyle name="Input cel 5 4 3 5 4" xfId="48060"/>
    <cellStyle name="Input cel 5 4 3 6" xfId="15426"/>
    <cellStyle name="Input cel 5 4 3 6 2" xfId="33753"/>
    <cellStyle name="Input cel 5 4 3 6 3" xfId="40581"/>
    <cellStyle name="Input cel 5 4 3 6 4" xfId="48754"/>
    <cellStyle name="Input cel 5 4 3 7" xfId="16044"/>
    <cellStyle name="Input cel 5 4 3 7 2" xfId="34371"/>
    <cellStyle name="Input cel 5 4 3 7 3" xfId="41199"/>
    <cellStyle name="Input cel 5 4 3 7 4" xfId="49372"/>
    <cellStyle name="Input cel 5 4 3 8" xfId="4691"/>
    <cellStyle name="Input cel 5 4 3 9" xfId="24143"/>
    <cellStyle name="Input cel 5 4 4" xfId="5567"/>
    <cellStyle name="Input cel 5 4 4 2" xfId="11996"/>
    <cellStyle name="Input cel 5 4 4 2 2" xfId="30323"/>
    <cellStyle name="Input cel 5 4 4 2 3" xfId="28555"/>
    <cellStyle name="Input cel 5 4 4 3" xfId="25019"/>
    <cellStyle name="Input cel 5 4 4 4" xfId="27638"/>
    <cellStyle name="Input cel 5 4 4 5" xfId="44426"/>
    <cellStyle name="Input cel 5 4 5" xfId="5621"/>
    <cellStyle name="Input cel 5 4 5 2" xfId="12047"/>
    <cellStyle name="Input cel 5 4 5 2 2" xfId="30374"/>
    <cellStyle name="Input cel 5 4 5 2 3" xfId="37049"/>
    <cellStyle name="Input cel 5 4 5 3" xfId="25073"/>
    <cellStyle name="Input cel 5 4 5 4" xfId="37568"/>
    <cellStyle name="Input cel 5 4 5 5" xfId="44480"/>
    <cellStyle name="Input cel 5 4 6" xfId="6589"/>
    <cellStyle name="Input cel 5 4 6 2" xfId="12912"/>
    <cellStyle name="Input cel 5 4 6 2 2" xfId="31239"/>
    <cellStyle name="Input cel 5 4 6 2 3" xfId="35033"/>
    <cellStyle name="Input cel 5 4 6 3" xfId="26041"/>
    <cellStyle name="Input cel 5 4 6 4" xfId="26830"/>
    <cellStyle name="Input cel 5 4 6 5" xfId="45447"/>
    <cellStyle name="Input cel 5 4 7" xfId="7342"/>
    <cellStyle name="Input cel 5 4 7 2" xfId="26794"/>
    <cellStyle name="Input cel 5 4 7 3" xfId="37088"/>
    <cellStyle name="Input cel 5 4 7 4" xfId="46200"/>
    <cellStyle name="Input cel 5 4 8" xfId="14255"/>
    <cellStyle name="Input cel 5 4 8 2" xfId="32582"/>
    <cellStyle name="Input cel 5 4 8 3" xfId="37796"/>
    <cellStyle name="Input cel 5 4 8 4" xfId="46986"/>
    <cellStyle name="Input cel 5 4 9" xfId="14425"/>
    <cellStyle name="Input cel 5 4 9 2" xfId="32752"/>
    <cellStyle name="Input cel 5 4 9 3" xfId="39580"/>
    <cellStyle name="Input cel 5 4 9 4" xfId="47216"/>
    <cellStyle name="Input cel 5 5" xfId="966"/>
    <cellStyle name="Input cel 5 5 10" xfId="38041"/>
    <cellStyle name="Input cel 5 5 11" xfId="38687"/>
    <cellStyle name="Input cel 5 5 12" xfId="42049"/>
    <cellStyle name="Input cel 5 5 13" xfId="43347"/>
    <cellStyle name="Input cel 5 5 2" xfId="5352"/>
    <cellStyle name="Input cel 5 5 2 2" xfId="11796"/>
    <cellStyle name="Input cel 5 5 2 2 2" xfId="30123"/>
    <cellStyle name="Input cel 5 5 2 2 3" xfId="36306"/>
    <cellStyle name="Input cel 5 5 2 3" xfId="24804"/>
    <cellStyle name="Input cel 5 5 2 4" xfId="27067"/>
    <cellStyle name="Input cel 5 5 2 5" xfId="44211"/>
    <cellStyle name="Input cel 5 5 3" xfId="6303"/>
    <cellStyle name="Input cel 5 5 3 2" xfId="12668"/>
    <cellStyle name="Input cel 5 5 3 2 2" xfId="30995"/>
    <cellStyle name="Input cel 5 5 3 2 3" xfId="37320"/>
    <cellStyle name="Input cel 5 5 3 3" xfId="25755"/>
    <cellStyle name="Input cel 5 5 3 4" xfId="27303"/>
    <cellStyle name="Input cel 5 5 3 5" xfId="45162"/>
    <cellStyle name="Input cel 5 5 4" xfId="7594"/>
    <cellStyle name="Input cel 5 5 4 2" xfId="26977"/>
    <cellStyle name="Input cel 5 5 4 3" xfId="37680"/>
    <cellStyle name="Input cel 5 5 4 4" xfId="46474"/>
    <cellStyle name="Input cel 5 5 5" xfId="13910"/>
    <cellStyle name="Input cel 5 5 5 2" xfId="32237"/>
    <cellStyle name="Input cel 5 5 5 3" xfId="36812"/>
    <cellStyle name="Input cel 5 5 5 4" xfId="46637"/>
    <cellStyle name="Input cel 5 5 6" xfId="14287"/>
    <cellStyle name="Input cel 5 5 6 2" xfId="32614"/>
    <cellStyle name="Input cel 5 5 6 3" xfId="39442"/>
    <cellStyle name="Input cel 5 5 6 4" xfId="47018"/>
    <cellStyle name="Input cel 5 5 7" xfId="14484"/>
    <cellStyle name="Input cel 5 5 7 2" xfId="32811"/>
    <cellStyle name="Input cel 5 5 7 3" xfId="39639"/>
    <cellStyle name="Input cel 5 5 7 4" xfId="47812"/>
    <cellStyle name="Input cel 5 5 8" xfId="3631"/>
    <cellStyle name="Input cel 5 5 9" xfId="3078"/>
    <cellStyle name="Input cel 5 6" xfId="2450"/>
    <cellStyle name="Input cel 5 6 10" xfId="35914"/>
    <cellStyle name="Input cel 5 6 11" xfId="42747"/>
    <cellStyle name="Input cel 5 6 12" xfId="42584"/>
    <cellStyle name="Input cel 5 6 13" xfId="43769"/>
    <cellStyle name="Input cel 5 6 2" xfId="5828"/>
    <cellStyle name="Input cel 5 6 2 2" xfId="12234"/>
    <cellStyle name="Input cel 5 6 2 2 2" xfId="30561"/>
    <cellStyle name="Input cel 5 6 2 2 3" xfId="35318"/>
    <cellStyle name="Input cel 5 6 2 3" xfId="25280"/>
    <cellStyle name="Input cel 5 6 2 4" xfId="35928"/>
    <cellStyle name="Input cel 5 6 2 5" xfId="44687"/>
    <cellStyle name="Input cel 5 6 3" xfId="7001"/>
    <cellStyle name="Input cel 5 6 3 2" xfId="13288"/>
    <cellStyle name="Input cel 5 6 3 2 2" xfId="31615"/>
    <cellStyle name="Input cel 5 6 3 2 3" xfId="28457"/>
    <cellStyle name="Input cel 5 6 3 3" xfId="26453"/>
    <cellStyle name="Input cel 5 6 3 4" xfId="35060"/>
    <cellStyle name="Input cel 5 6 3 5" xfId="45859"/>
    <cellStyle name="Input cel 5 6 4" xfId="8927"/>
    <cellStyle name="Input cel 5 6 4 2" xfId="27973"/>
    <cellStyle name="Input cel 5 6 4 3" xfId="28762"/>
    <cellStyle name="Input cel 5 6 4 4" xfId="47524"/>
    <cellStyle name="Input cel 5 6 5" xfId="14951"/>
    <cellStyle name="Input cel 5 6 5 2" xfId="33278"/>
    <cellStyle name="Input cel 5 6 5 3" xfId="40106"/>
    <cellStyle name="Input cel 5 6 5 4" xfId="48279"/>
    <cellStyle name="Input cel 5 6 6" xfId="15645"/>
    <cellStyle name="Input cel 5 6 6 2" xfId="33972"/>
    <cellStyle name="Input cel 5 6 6 3" xfId="40800"/>
    <cellStyle name="Input cel 5 6 6 4" xfId="48973"/>
    <cellStyle name="Input cel 5 6 7" xfId="16263"/>
    <cellStyle name="Input cel 5 6 7 2" xfId="34590"/>
    <cellStyle name="Input cel 5 6 7 3" xfId="41418"/>
    <cellStyle name="Input cel 5 6 7 4" xfId="49591"/>
    <cellStyle name="Input cel 5 6 8" xfId="4910"/>
    <cellStyle name="Input cel 5 6 9" xfId="24362"/>
    <cellStyle name="Input cel 5 7" xfId="6359"/>
    <cellStyle name="Input cel 5 7 2" xfId="12717"/>
    <cellStyle name="Input cel 5 7 2 2" xfId="31044"/>
    <cellStyle name="Input cel 5 7 2 3" xfId="37399"/>
    <cellStyle name="Input cel 5 7 3" xfId="25811"/>
    <cellStyle name="Input cel 5 7 4" xfId="38405"/>
    <cellStyle name="Input cel 5 7 5" xfId="45218"/>
    <cellStyle name="Input cel 5 8" xfId="5485"/>
    <cellStyle name="Input cel 5 8 2" xfId="11919"/>
    <cellStyle name="Input cel 5 8 2 2" xfId="30246"/>
    <cellStyle name="Input cel 5 8 2 3" xfId="39285"/>
    <cellStyle name="Input cel 5 8 3" xfId="24937"/>
    <cellStyle name="Input cel 5 8 4" xfId="37721"/>
    <cellStyle name="Input cel 5 8 5" xfId="44344"/>
    <cellStyle name="Input cel 5 9" xfId="5691"/>
    <cellStyle name="Input cel 5 9 2" xfId="12110"/>
    <cellStyle name="Input cel 5 9 2 2" xfId="30437"/>
    <cellStyle name="Input cel 5 9 2 3" xfId="36246"/>
    <cellStyle name="Input cel 5 9 3" xfId="25143"/>
    <cellStyle name="Input cel 5 9 4" xfId="39439"/>
    <cellStyle name="Input cel 5 9 5" xfId="44550"/>
    <cellStyle name="Input cel 6" xfId="472"/>
    <cellStyle name="Input cel 6 10" xfId="6374"/>
    <cellStyle name="Input cel 6 10 2" xfId="25826"/>
    <cellStyle name="Input cel 6 10 3" xfId="29972"/>
    <cellStyle name="Input cel 6 10 4" xfId="45233"/>
    <cellStyle name="Input cel 6 11" xfId="13613"/>
    <cellStyle name="Input cel 6 11 2" xfId="31940"/>
    <cellStyle name="Input cel 6 11 3" xfId="37307"/>
    <cellStyle name="Input cel 6 11 4" xfId="46253"/>
    <cellStyle name="Input cel 6 12" xfId="14271"/>
    <cellStyle name="Input cel 6 12 2" xfId="32598"/>
    <cellStyle name="Input cel 6 12 3" xfId="26810"/>
    <cellStyle name="Input cel 6 12 4" xfId="47002"/>
    <cellStyle name="Input cel 6 13" xfId="14378"/>
    <cellStyle name="Input cel 6 13 2" xfId="32705"/>
    <cellStyle name="Input cel 6 13 3" xfId="39533"/>
    <cellStyle name="Input cel 6 13 4" xfId="47113"/>
    <cellStyle name="Input cel 6 14" xfId="14561"/>
    <cellStyle name="Input cel 6 14 2" xfId="32888"/>
    <cellStyle name="Input cel 6 14 3" xfId="39716"/>
    <cellStyle name="Input cel 6 14 4" xfId="47889"/>
    <cellStyle name="Input cel 6 15" xfId="2952"/>
    <cellStyle name="Input cel 6 16" xfId="4295"/>
    <cellStyle name="Input cel 6 17" xfId="29345"/>
    <cellStyle name="Input cel 6 18" xfId="42742"/>
    <cellStyle name="Input cel 6 19" xfId="41766"/>
    <cellStyle name="Input cel 6 2" xfId="771"/>
    <cellStyle name="Input cel 6 2 10" xfId="13601"/>
    <cellStyle name="Input cel 6 2 10 2" xfId="31928"/>
    <cellStyle name="Input cel 6 2 10 3" xfId="29792"/>
    <cellStyle name="Input cel 6 2 10 4" xfId="46241"/>
    <cellStyle name="Input cel 6 2 11" xfId="14293"/>
    <cellStyle name="Input cel 6 2 11 2" xfId="32620"/>
    <cellStyle name="Input cel 6 2 11 3" xfId="39448"/>
    <cellStyle name="Input cel 6 2 11 4" xfId="47028"/>
    <cellStyle name="Input cel 6 2 12" xfId="14493"/>
    <cellStyle name="Input cel 6 2 12 2" xfId="32820"/>
    <cellStyle name="Input cel 6 2 12 3" xfId="39648"/>
    <cellStyle name="Input cel 6 2 12 4" xfId="47821"/>
    <cellStyle name="Input cel 6 2 13" xfId="3120"/>
    <cellStyle name="Input cel 6 2 14" xfId="4078"/>
    <cellStyle name="Input cel 6 2 15" xfId="37501"/>
    <cellStyle name="Input cel 6 2 16" xfId="35876"/>
    <cellStyle name="Input cel 6 2 17" xfId="42760"/>
    <cellStyle name="Input cel 6 2 18" xfId="42903"/>
    <cellStyle name="Input cel 6 2 2" xfId="1961"/>
    <cellStyle name="Input cel 6 2 2 10" xfId="4448"/>
    <cellStyle name="Input cel 6 2 2 11" xfId="23943"/>
    <cellStyle name="Input cel 6 2 2 12" xfId="36547"/>
    <cellStyle name="Input cel 6 2 2 13" xfId="41928"/>
    <cellStyle name="Input cel 6 2 2 14" xfId="42665"/>
    <cellStyle name="Input cel 6 2 2 15" xfId="43462"/>
    <cellStyle name="Input cel 6 2 2 2" xfId="2620"/>
    <cellStyle name="Input cel 6 2 2 2 10" xfId="24108"/>
    <cellStyle name="Input cel 6 2 2 2 11" xfId="36808"/>
    <cellStyle name="Input cel 6 2 2 2 12" xfId="38859"/>
    <cellStyle name="Input cel 6 2 2 2 13" xfId="43939"/>
    <cellStyle name="Input cel 6 2 2 2 2" xfId="5297"/>
    <cellStyle name="Input cel 6 2 2 2 2 2" xfId="11746"/>
    <cellStyle name="Input cel 6 2 2 2 2 2 2" xfId="30073"/>
    <cellStyle name="Input cel 6 2 2 2 2 2 3" xfId="27404"/>
    <cellStyle name="Input cel 6 2 2 2 2 3" xfId="24749"/>
    <cellStyle name="Input cel 6 2 2 2 2 4" xfId="37418"/>
    <cellStyle name="Input cel 6 2 2 2 2 5" xfId="44156"/>
    <cellStyle name="Input cel 6 2 2 2 3" xfId="7171"/>
    <cellStyle name="Input cel 6 2 2 2 3 2" xfId="13458"/>
    <cellStyle name="Input cel 6 2 2 2 3 2 2" xfId="31785"/>
    <cellStyle name="Input cel 6 2 2 2 3 2 3" xfId="35219"/>
    <cellStyle name="Input cel 6 2 2 2 3 3" xfId="26623"/>
    <cellStyle name="Input cel 6 2 2 2 3 4" xfId="37969"/>
    <cellStyle name="Input cel 6 2 2 2 3 5" xfId="46029"/>
    <cellStyle name="Input cel 6 2 2 2 4" xfId="9097"/>
    <cellStyle name="Input cel 6 2 2 2 4 2" xfId="28143"/>
    <cellStyle name="Input cel 6 2 2 2 4 3" xfId="35417"/>
    <cellStyle name="Input cel 6 2 2 2 4 4" xfId="47694"/>
    <cellStyle name="Input cel 6 2 2 2 5" xfId="15121"/>
    <cellStyle name="Input cel 6 2 2 2 5 2" xfId="33448"/>
    <cellStyle name="Input cel 6 2 2 2 5 3" xfId="40276"/>
    <cellStyle name="Input cel 6 2 2 2 5 4" xfId="48449"/>
    <cellStyle name="Input cel 6 2 2 2 6" xfId="15815"/>
    <cellStyle name="Input cel 6 2 2 2 6 2" xfId="34142"/>
    <cellStyle name="Input cel 6 2 2 2 6 3" xfId="40970"/>
    <cellStyle name="Input cel 6 2 2 2 6 4" xfId="49143"/>
    <cellStyle name="Input cel 6 2 2 2 7" xfId="16433"/>
    <cellStyle name="Input cel 6 2 2 2 7 2" xfId="34760"/>
    <cellStyle name="Input cel 6 2 2 2 7 3" xfId="41588"/>
    <cellStyle name="Input cel 6 2 2 2 7 4" xfId="49761"/>
    <cellStyle name="Input cel 6 2 2 2 8" xfId="5080"/>
    <cellStyle name="Input cel 6 2 2 2 9" xfId="24532"/>
    <cellStyle name="Input cel 6 2 2 3" xfId="2680"/>
    <cellStyle name="Input cel 6 2 2 3 10" xfId="24085"/>
    <cellStyle name="Input cel 6 2 2 3 11" xfId="38685"/>
    <cellStyle name="Input cel 6 2 2 3 12" xfId="28402"/>
    <cellStyle name="Input cel 6 2 2 3 13" xfId="43999"/>
    <cellStyle name="Input cel 6 2 2 3 2" xfId="5504"/>
    <cellStyle name="Input cel 6 2 2 3 2 2" xfId="11938"/>
    <cellStyle name="Input cel 6 2 2 3 2 2 2" xfId="30265"/>
    <cellStyle name="Input cel 6 2 2 3 2 2 3" xfId="28579"/>
    <cellStyle name="Input cel 6 2 2 3 2 3" xfId="24956"/>
    <cellStyle name="Input cel 6 2 2 3 2 4" xfId="38615"/>
    <cellStyle name="Input cel 6 2 2 3 2 5" xfId="44363"/>
    <cellStyle name="Input cel 6 2 2 3 3" xfId="7231"/>
    <cellStyle name="Input cel 6 2 2 3 3 2" xfId="13518"/>
    <cellStyle name="Input cel 6 2 2 3 3 2 2" xfId="31845"/>
    <cellStyle name="Input cel 6 2 2 3 3 2 3" xfId="35196"/>
    <cellStyle name="Input cel 6 2 2 3 3 3" xfId="26683"/>
    <cellStyle name="Input cel 6 2 2 3 3 4" xfId="29800"/>
    <cellStyle name="Input cel 6 2 2 3 3 5" xfId="46089"/>
    <cellStyle name="Input cel 6 2 2 3 4" xfId="9157"/>
    <cellStyle name="Input cel 6 2 2 3 4 2" xfId="28203"/>
    <cellStyle name="Input cel 6 2 2 3 4 3" xfId="34896"/>
    <cellStyle name="Input cel 6 2 2 3 4 4" xfId="47754"/>
    <cellStyle name="Input cel 6 2 2 3 5" xfId="15181"/>
    <cellStyle name="Input cel 6 2 2 3 5 2" xfId="33508"/>
    <cellStyle name="Input cel 6 2 2 3 5 3" xfId="40336"/>
    <cellStyle name="Input cel 6 2 2 3 5 4" xfId="48509"/>
    <cellStyle name="Input cel 6 2 2 3 6" xfId="15875"/>
    <cellStyle name="Input cel 6 2 2 3 6 2" xfId="34202"/>
    <cellStyle name="Input cel 6 2 2 3 6 3" xfId="41030"/>
    <cellStyle name="Input cel 6 2 2 3 6 4" xfId="49203"/>
    <cellStyle name="Input cel 6 2 2 3 7" xfId="16493"/>
    <cellStyle name="Input cel 6 2 2 3 7 2" xfId="34820"/>
    <cellStyle name="Input cel 6 2 2 3 7 3" xfId="41648"/>
    <cellStyle name="Input cel 6 2 2 3 7 4" xfId="49821"/>
    <cellStyle name="Input cel 6 2 2 3 8" xfId="5140"/>
    <cellStyle name="Input cel 6 2 2 3 9" xfId="24592"/>
    <cellStyle name="Input cel 6 2 2 4" xfId="5848"/>
    <cellStyle name="Input cel 6 2 2 4 2" xfId="12254"/>
    <cellStyle name="Input cel 6 2 2 4 2 2" xfId="30581"/>
    <cellStyle name="Input cel 6 2 2 4 2 3" xfId="35583"/>
    <cellStyle name="Input cel 6 2 2 4 3" xfId="25300"/>
    <cellStyle name="Input cel 6 2 2 4 4" xfId="28695"/>
    <cellStyle name="Input cel 6 2 2 4 5" xfId="44707"/>
    <cellStyle name="Input cel 6 2 2 5" xfId="6628"/>
    <cellStyle name="Input cel 6 2 2 5 2" xfId="12942"/>
    <cellStyle name="Input cel 6 2 2 5 2 2" xfId="31269"/>
    <cellStyle name="Input cel 6 2 2 5 2 3" xfId="29473"/>
    <cellStyle name="Input cel 6 2 2 5 3" xfId="26080"/>
    <cellStyle name="Input cel 6 2 2 5 4" xfId="4601"/>
    <cellStyle name="Input cel 6 2 2 5 5" xfId="45486"/>
    <cellStyle name="Input cel 6 2 2 6" xfId="8438"/>
    <cellStyle name="Input cel 6 2 2 6 2" xfId="27552"/>
    <cellStyle name="Input cel 6 2 2 6 3" xfId="38747"/>
    <cellStyle name="Input cel 6 2 2 6 4" xfId="47122"/>
    <cellStyle name="Input cel 6 2 2 7" xfId="14569"/>
    <cellStyle name="Input cel 6 2 2 7 2" xfId="32896"/>
    <cellStyle name="Input cel 6 2 2 7 3" xfId="39724"/>
    <cellStyle name="Input cel 6 2 2 7 4" xfId="47897"/>
    <cellStyle name="Input cel 6 2 2 8" xfId="15297"/>
    <cellStyle name="Input cel 6 2 2 8 2" xfId="33624"/>
    <cellStyle name="Input cel 6 2 2 8 3" xfId="40452"/>
    <cellStyle name="Input cel 6 2 2 8 4" xfId="48625"/>
    <cellStyle name="Input cel 6 2 2 9" xfId="15956"/>
    <cellStyle name="Input cel 6 2 2 9 2" xfId="34283"/>
    <cellStyle name="Input cel 6 2 2 9 3" xfId="41111"/>
    <cellStyle name="Input cel 6 2 2 9 4" xfId="49284"/>
    <cellStyle name="Input cel 6 2 3" xfId="2515"/>
    <cellStyle name="Input cel 6 2 3 10" xfId="37326"/>
    <cellStyle name="Input cel 6 2 3 11" xfId="27255"/>
    <cellStyle name="Input cel 6 2 3 12" xfId="36774"/>
    <cellStyle name="Input cel 6 2 3 13" xfId="43834"/>
    <cellStyle name="Input cel 6 2 3 2" xfId="5827"/>
    <cellStyle name="Input cel 6 2 3 2 2" xfId="12233"/>
    <cellStyle name="Input cel 6 2 3 2 2 2" xfId="30560"/>
    <cellStyle name="Input cel 6 2 3 2 2 3" xfId="39120"/>
    <cellStyle name="Input cel 6 2 3 2 3" xfId="25279"/>
    <cellStyle name="Input cel 6 2 3 2 4" xfId="4336"/>
    <cellStyle name="Input cel 6 2 3 2 5" xfId="44686"/>
    <cellStyle name="Input cel 6 2 3 3" xfId="7066"/>
    <cellStyle name="Input cel 6 2 3 3 2" xfId="13353"/>
    <cellStyle name="Input cel 6 2 3 3 2 2" xfId="31680"/>
    <cellStyle name="Input cel 6 2 3 3 2 3" xfId="4100"/>
    <cellStyle name="Input cel 6 2 3 3 3" xfId="26518"/>
    <cellStyle name="Input cel 6 2 3 3 4" xfId="28518"/>
    <cellStyle name="Input cel 6 2 3 3 5" xfId="45924"/>
    <cellStyle name="Input cel 6 2 3 4" xfId="8992"/>
    <cellStyle name="Input cel 6 2 3 4 2" xfId="28038"/>
    <cellStyle name="Input cel 6 2 3 4 3" xfId="29658"/>
    <cellStyle name="Input cel 6 2 3 4 4" xfId="47589"/>
    <cellStyle name="Input cel 6 2 3 5" xfId="15016"/>
    <cellStyle name="Input cel 6 2 3 5 2" xfId="33343"/>
    <cellStyle name="Input cel 6 2 3 5 3" xfId="40171"/>
    <cellStyle name="Input cel 6 2 3 5 4" xfId="48344"/>
    <cellStyle name="Input cel 6 2 3 6" xfId="15710"/>
    <cellStyle name="Input cel 6 2 3 6 2" xfId="34037"/>
    <cellStyle name="Input cel 6 2 3 6 3" xfId="40865"/>
    <cellStyle name="Input cel 6 2 3 6 4" xfId="49038"/>
    <cellStyle name="Input cel 6 2 3 7" xfId="16328"/>
    <cellStyle name="Input cel 6 2 3 7 2" xfId="34655"/>
    <cellStyle name="Input cel 6 2 3 7 3" xfId="41483"/>
    <cellStyle name="Input cel 6 2 3 7 4" xfId="49656"/>
    <cellStyle name="Input cel 6 2 3 8" xfId="4975"/>
    <cellStyle name="Input cel 6 2 3 9" xfId="24427"/>
    <cellStyle name="Input cel 6 2 4" xfId="2357"/>
    <cellStyle name="Input cel 6 2 4 10" xfId="29648"/>
    <cellStyle name="Input cel 6 2 4 11" xfId="37218"/>
    <cellStyle name="Input cel 6 2 4 12" xfId="41767"/>
    <cellStyle name="Input cel 6 2 4 13" xfId="43676"/>
    <cellStyle name="Input cel 6 2 4 2" xfId="5819"/>
    <cellStyle name="Input cel 6 2 4 2 2" xfId="12225"/>
    <cellStyle name="Input cel 6 2 4 2 2 2" xfId="30552"/>
    <cellStyle name="Input cel 6 2 4 2 2 3" xfId="37149"/>
    <cellStyle name="Input cel 6 2 4 2 3" xfId="25271"/>
    <cellStyle name="Input cel 6 2 4 2 4" xfId="34947"/>
    <cellStyle name="Input cel 6 2 4 2 5" xfId="44678"/>
    <cellStyle name="Input cel 6 2 4 3" xfId="6908"/>
    <cellStyle name="Input cel 6 2 4 3 2" xfId="13195"/>
    <cellStyle name="Input cel 6 2 4 3 2 2" xfId="31522"/>
    <cellStyle name="Input cel 6 2 4 3 2 3" xfId="37135"/>
    <cellStyle name="Input cel 6 2 4 3 3" xfId="26360"/>
    <cellStyle name="Input cel 6 2 4 3 4" xfId="38585"/>
    <cellStyle name="Input cel 6 2 4 3 5" xfId="45766"/>
    <cellStyle name="Input cel 6 2 4 4" xfId="8834"/>
    <cellStyle name="Input cel 6 2 4 4 2" xfId="27880"/>
    <cellStyle name="Input cel 6 2 4 4 3" xfId="29340"/>
    <cellStyle name="Input cel 6 2 4 4 4" xfId="47431"/>
    <cellStyle name="Input cel 6 2 4 5" xfId="14858"/>
    <cellStyle name="Input cel 6 2 4 5 2" xfId="33185"/>
    <cellStyle name="Input cel 6 2 4 5 3" xfId="40013"/>
    <cellStyle name="Input cel 6 2 4 5 4" xfId="48186"/>
    <cellStyle name="Input cel 6 2 4 6" xfId="15552"/>
    <cellStyle name="Input cel 6 2 4 6 2" xfId="33879"/>
    <cellStyle name="Input cel 6 2 4 6 3" xfId="40707"/>
    <cellStyle name="Input cel 6 2 4 6 4" xfId="48880"/>
    <cellStyle name="Input cel 6 2 4 7" xfId="16170"/>
    <cellStyle name="Input cel 6 2 4 7 2" xfId="34497"/>
    <cellStyle name="Input cel 6 2 4 7 3" xfId="41325"/>
    <cellStyle name="Input cel 6 2 4 7 4" xfId="49498"/>
    <cellStyle name="Input cel 6 2 4 8" xfId="4817"/>
    <cellStyle name="Input cel 6 2 4 9" xfId="24269"/>
    <cellStyle name="Input cel 6 2 5" xfId="3844"/>
    <cellStyle name="Input cel 6 2 5 2" xfId="10832"/>
    <cellStyle name="Input cel 6 2 5 2 2" xfId="29410"/>
    <cellStyle name="Input cel 6 2 5 2 3" xfId="38478"/>
    <cellStyle name="Input cel 6 2 5 3" xfId="3076"/>
    <cellStyle name="Input cel 6 2 5 4" xfId="28258"/>
    <cellStyle name="Input cel 6 2 5 5" xfId="43406"/>
    <cellStyle name="Input cel 6 2 6" xfId="3274"/>
    <cellStyle name="Input cel 6 2 6 2" xfId="10316"/>
    <cellStyle name="Input cel 6 2 6 2 2" xfId="29034"/>
    <cellStyle name="Input cel 6 2 6 2 3" xfId="29828"/>
    <cellStyle name="Input cel 6 2 6 3" xfId="3975"/>
    <cellStyle name="Input cel 6 2 6 4" xfId="2847"/>
    <cellStyle name="Input cel 6 2 6 5" xfId="43175"/>
    <cellStyle name="Input cel 6 2 7" xfId="6613"/>
    <cellStyle name="Input cel 6 2 7 2" xfId="12932"/>
    <cellStyle name="Input cel 6 2 7 2 2" xfId="31259"/>
    <cellStyle name="Input cel 6 2 7 2 3" xfId="29606"/>
    <cellStyle name="Input cel 6 2 7 3" xfId="26065"/>
    <cellStyle name="Input cel 6 2 7 4" xfId="35001"/>
    <cellStyle name="Input cel 6 2 7 5" xfId="45471"/>
    <cellStyle name="Input cel 6 2 8" xfId="7340"/>
    <cellStyle name="Input cel 6 2 8 2" xfId="26792"/>
    <cellStyle name="Input cel 6 2 8 3" xfId="39234"/>
    <cellStyle name="Input cel 6 2 8 4" xfId="46198"/>
    <cellStyle name="Input cel 6 2 9" xfId="13670"/>
    <cellStyle name="Input cel 6 2 9 2" xfId="31997"/>
    <cellStyle name="Input cel 6 2 9 3" xfId="37547"/>
    <cellStyle name="Input cel 6 2 9 4" xfId="46310"/>
    <cellStyle name="Input cel 6 20" xfId="42784"/>
    <cellStyle name="Input cel 6 3" xfId="1295"/>
    <cellStyle name="Input cel 6 3 10" xfId="14458"/>
    <cellStyle name="Input cel 6 3 10 2" xfId="32785"/>
    <cellStyle name="Input cel 6 3 10 3" xfId="39613"/>
    <cellStyle name="Input cel 6 3 10 4" xfId="47249"/>
    <cellStyle name="Input cel 6 3 11" xfId="14681"/>
    <cellStyle name="Input cel 6 3 11 2" xfId="33008"/>
    <cellStyle name="Input cel 6 3 11 3" xfId="39836"/>
    <cellStyle name="Input cel 6 3 11 4" xfId="48009"/>
    <cellStyle name="Input cel 6 3 12" xfId="3899"/>
    <cellStyle name="Input cel 6 3 13" xfId="3796"/>
    <cellStyle name="Input cel 6 3 14" xfId="3756"/>
    <cellStyle name="Input cel 6 3 15" xfId="42362"/>
    <cellStyle name="Input cel 6 3 16" xfId="42024"/>
    <cellStyle name="Input cel 6 3 17" xfId="42968"/>
    <cellStyle name="Input cel 6 3 2" xfId="2486"/>
    <cellStyle name="Input cel 6 3 2 10" xfId="27192"/>
    <cellStyle name="Input cel 6 3 2 11" xfId="36089"/>
    <cellStyle name="Input cel 6 3 2 12" xfId="27474"/>
    <cellStyle name="Input cel 6 3 2 13" xfId="43805"/>
    <cellStyle name="Input cel 6 3 2 2" xfId="6046"/>
    <cellStyle name="Input cel 6 3 2 2 2" xfId="12431"/>
    <cellStyle name="Input cel 6 3 2 2 2 2" xfId="30758"/>
    <cellStyle name="Input cel 6 3 2 2 2 3" xfId="27059"/>
    <cellStyle name="Input cel 6 3 2 2 3" xfId="25498"/>
    <cellStyle name="Input cel 6 3 2 2 4" xfId="29759"/>
    <cellStyle name="Input cel 6 3 2 2 5" xfId="44905"/>
    <cellStyle name="Input cel 6 3 2 3" xfId="7037"/>
    <cellStyle name="Input cel 6 3 2 3 2" xfId="13324"/>
    <cellStyle name="Input cel 6 3 2 3 2 2" xfId="31651"/>
    <cellStyle name="Input cel 6 3 2 3 2 3" xfId="27417"/>
    <cellStyle name="Input cel 6 3 2 3 3" xfId="26489"/>
    <cellStyle name="Input cel 6 3 2 3 4" xfId="39436"/>
    <cellStyle name="Input cel 6 3 2 3 5" xfId="45895"/>
    <cellStyle name="Input cel 6 3 2 4" xfId="8963"/>
    <cellStyle name="Input cel 6 3 2 4 2" xfId="28009"/>
    <cellStyle name="Input cel 6 3 2 4 3" xfId="35871"/>
    <cellStyle name="Input cel 6 3 2 4 4" xfId="47560"/>
    <cellStyle name="Input cel 6 3 2 5" xfId="14987"/>
    <cellStyle name="Input cel 6 3 2 5 2" xfId="33314"/>
    <cellStyle name="Input cel 6 3 2 5 3" xfId="40142"/>
    <cellStyle name="Input cel 6 3 2 5 4" xfId="48315"/>
    <cellStyle name="Input cel 6 3 2 6" xfId="15681"/>
    <cellStyle name="Input cel 6 3 2 6 2" xfId="34008"/>
    <cellStyle name="Input cel 6 3 2 6 3" xfId="40836"/>
    <cellStyle name="Input cel 6 3 2 6 4" xfId="49009"/>
    <cellStyle name="Input cel 6 3 2 7" xfId="16299"/>
    <cellStyle name="Input cel 6 3 2 7 2" xfId="34626"/>
    <cellStyle name="Input cel 6 3 2 7 3" xfId="41454"/>
    <cellStyle name="Input cel 6 3 2 7 4" xfId="49627"/>
    <cellStyle name="Input cel 6 3 2 8" xfId="4946"/>
    <cellStyle name="Input cel 6 3 2 9" xfId="24398"/>
    <cellStyle name="Input cel 6 3 3" xfId="910"/>
    <cellStyle name="Input cel 6 3 3 10" xfId="36739"/>
    <cellStyle name="Input cel 6 3 3 11" xfId="28510"/>
    <cellStyle name="Input cel 6 3 3 12" xfId="41821"/>
    <cellStyle name="Input cel 6 3 3 13" xfId="43310"/>
    <cellStyle name="Input cel 6 3 3 2" xfId="5850"/>
    <cellStyle name="Input cel 6 3 3 2 2" xfId="12256"/>
    <cellStyle name="Input cel 6 3 3 2 2 2" xfId="30583"/>
    <cellStyle name="Input cel 6 3 3 2 2 3" xfId="24057"/>
    <cellStyle name="Input cel 6 3 3 2 3" xfId="25302"/>
    <cellStyle name="Input cel 6 3 3 2 4" xfId="35301"/>
    <cellStyle name="Input cel 6 3 3 2 5" xfId="44709"/>
    <cellStyle name="Input cel 6 3 3 3" xfId="6442"/>
    <cellStyle name="Input cel 6 3 3 3 2" xfId="12790"/>
    <cellStyle name="Input cel 6 3 3 3 2 2" xfId="31117"/>
    <cellStyle name="Input cel 6 3 3 3 2 3" xfId="38152"/>
    <cellStyle name="Input cel 6 3 3 3 3" xfId="25894"/>
    <cellStyle name="Input cel 6 3 3 3 4" xfId="3746"/>
    <cellStyle name="Input cel 6 3 3 3 5" xfId="45301"/>
    <cellStyle name="Input cel 6 3 3 4" xfId="7538"/>
    <cellStyle name="Input cel 6 3 3 4 2" xfId="26929"/>
    <cellStyle name="Input cel 6 3 3 4 3" xfId="38969"/>
    <cellStyle name="Input cel 6 3 3 4 4" xfId="46425"/>
    <cellStyle name="Input cel 6 3 3 5" xfId="10022"/>
    <cellStyle name="Input cel 6 3 3 5 2" xfId="28807"/>
    <cellStyle name="Input cel 6 3 3 5 3" xfId="29622"/>
    <cellStyle name="Input cel 6 3 3 5 4" xfId="43053"/>
    <cellStyle name="Input cel 6 3 3 6" xfId="13588"/>
    <cellStyle name="Input cel 6 3 3 6 2" xfId="31915"/>
    <cellStyle name="Input cel 6 3 3 6 3" xfId="24031"/>
    <cellStyle name="Input cel 6 3 3 6 4" xfId="46228"/>
    <cellStyle name="Input cel 6 3 3 7" xfId="14304"/>
    <cellStyle name="Input cel 6 3 3 7 2" xfId="32631"/>
    <cellStyle name="Input cel 6 3 3 7 3" xfId="39459"/>
    <cellStyle name="Input cel 6 3 3 7 4" xfId="47039"/>
    <cellStyle name="Input cel 6 3 3 8" xfId="3575"/>
    <cellStyle name="Input cel 6 3 3 9" xfId="2943"/>
    <cellStyle name="Input cel 6 3 4" xfId="3323"/>
    <cellStyle name="Input cel 6 3 4 2" xfId="10363"/>
    <cellStyle name="Input cel 6 3 4 2 2" xfId="29081"/>
    <cellStyle name="Input cel 6 3 4 2 3" xfId="38839"/>
    <cellStyle name="Input cel 6 3 4 3" xfId="3728"/>
    <cellStyle name="Input cel 6 3 4 4" xfId="3716"/>
    <cellStyle name="Input cel 6 3 4 5" xfId="43224"/>
    <cellStyle name="Input cel 6 3 5" xfId="5783"/>
    <cellStyle name="Input cel 6 3 5 2" xfId="12192"/>
    <cellStyle name="Input cel 6 3 5 2 2" xfId="30519"/>
    <cellStyle name="Input cel 6 3 5 2 3" xfId="37260"/>
    <cellStyle name="Input cel 6 3 5 3" xfId="25235"/>
    <cellStyle name="Input cel 6 3 5 4" xfId="37157"/>
    <cellStyle name="Input cel 6 3 5 5" xfId="44642"/>
    <cellStyle name="Input cel 6 3 6" xfId="6606"/>
    <cellStyle name="Input cel 6 3 6 2" xfId="12928"/>
    <cellStyle name="Input cel 6 3 6 2 2" xfId="31255"/>
    <cellStyle name="Input cel 6 3 6 2 3" xfId="39094"/>
    <cellStyle name="Input cel 6 3 6 3" xfId="26058"/>
    <cellStyle name="Input cel 6 3 6 4" xfId="29000"/>
    <cellStyle name="Input cel 6 3 6 5" xfId="45464"/>
    <cellStyle name="Input cel 6 3 7" xfId="7307"/>
    <cellStyle name="Input cel 6 3 7 2" xfId="26759"/>
    <cellStyle name="Input cel 6 3 7 3" xfId="27167"/>
    <cellStyle name="Input cel 6 3 7 4" xfId="46165"/>
    <cellStyle name="Input cel 6 3 8" xfId="13968"/>
    <cellStyle name="Input cel 6 3 8 2" xfId="32295"/>
    <cellStyle name="Input cel 6 3 8 3" xfId="36925"/>
    <cellStyle name="Input cel 6 3 8 4" xfId="46699"/>
    <cellStyle name="Input cel 6 3 9" xfId="13731"/>
    <cellStyle name="Input cel 6 3 9 2" xfId="32058"/>
    <cellStyle name="Input cel 6 3 9 3" xfId="35230"/>
    <cellStyle name="Input cel 6 3 9 4" xfId="46371"/>
    <cellStyle name="Input cel 6 4" xfId="1724"/>
    <cellStyle name="Input cel 6 4 10" xfId="13883"/>
    <cellStyle name="Input cel 6 4 10 2" xfId="32210"/>
    <cellStyle name="Input cel 6 4 10 3" xfId="27034"/>
    <cellStyle name="Input cel 6 4 10 4" xfId="46605"/>
    <cellStyle name="Input cel 6 4 11" xfId="14175"/>
    <cellStyle name="Input cel 6 4 11 2" xfId="32502"/>
    <cellStyle name="Input cel 6 4 11 3" xfId="28877"/>
    <cellStyle name="Input cel 6 4 11 4" xfId="46906"/>
    <cellStyle name="Input cel 6 4 12" xfId="4250"/>
    <cellStyle name="Input cel 6 4 13" xfId="23761"/>
    <cellStyle name="Input cel 6 4 14" xfId="37168"/>
    <cellStyle name="Input cel 6 4 15" xfId="42032"/>
    <cellStyle name="Input cel 6 4 16" xfId="42622"/>
    <cellStyle name="Input cel 6 4 17" xfId="42849"/>
    <cellStyle name="Input cel 6 4 2" xfId="942"/>
    <cellStyle name="Input cel 6 4 2 10" xfId="29484"/>
    <cellStyle name="Input cel 6 4 2 11" xfId="42378"/>
    <cellStyle name="Input cel 6 4 2 12" xfId="41960"/>
    <cellStyle name="Input cel 6 4 2 13" xfId="43326"/>
    <cellStyle name="Input cel 6 4 2 2" xfId="5393"/>
    <cellStyle name="Input cel 6 4 2 2 2" xfId="11830"/>
    <cellStyle name="Input cel 6 4 2 2 2 2" xfId="30157"/>
    <cellStyle name="Input cel 6 4 2 2 2 3" xfId="35619"/>
    <cellStyle name="Input cel 6 4 2 2 3" xfId="24845"/>
    <cellStyle name="Input cel 6 4 2 2 4" xfId="3733"/>
    <cellStyle name="Input cel 6 4 2 2 5" xfId="44252"/>
    <cellStyle name="Input cel 6 4 2 3" xfId="5624"/>
    <cellStyle name="Input cel 6 4 2 3 2" xfId="12050"/>
    <cellStyle name="Input cel 6 4 2 3 2 2" xfId="30377"/>
    <cellStyle name="Input cel 6 4 2 3 2 3" xfId="27419"/>
    <cellStyle name="Input cel 6 4 2 3 3" xfId="25076"/>
    <cellStyle name="Input cel 6 4 2 3 4" xfId="35157"/>
    <cellStyle name="Input cel 6 4 2 3 5" xfId="44483"/>
    <cellStyle name="Input cel 6 4 2 4" xfId="7570"/>
    <cellStyle name="Input cel 6 4 2 4 2" xfId="26953"/>
    <cellStyle name="Input cel 6 4 2 4 3" xfId="4195"/>
    <cellStyle name="Input cel 6 4 2 4 4" xfId="46451"/>
    <cellStyle name="Input cel 6 4 2 5" xfId="14338"/>
    <cellStyle name="Input cel 6 4 2 5 2" xfId="32665"/>
    <cellStyle name="Input cel 6 4 2 5 3" xfId="39493"/>
    <cellStyle name="Input cel 6 4 2 5 4" xfId="47073"/>
    <cellStyle name="Input cel 6 4 2 6" xfId="14526"/>
    <cellStyle name="Input cel 6 4 2 6 2" xfId="32853"/>
    <cellStyle name="Input cel 6 4 2 6 3" xfId="39681"/>
    <cellStyle name="Input cel 6 4 2 6 4" xfId="47854"/>
    <cellStyle name="Input cel 6 4 2 7" xfId="15260"/>
    <cellStyle name="Input cel 6 4 2 7 2" xfId="33587"/>
    <cellStyle name="Input cel 6 4 2 7 3" xfId="40415"/>
    <cellStyle name="Input cel 6 4 2 7 4" xfId="48588"/>
    <cellStyle name="Input cel 6 4 2 8" xfId="3607"/>
    <cellStyle name="Input cel 6 4 2 9" xfId="3754"/>
    <cellStyle name="Input cel 6 4 3" xfId="2406"/>
    <cellStyle name="Input cel 6 4 3 10" xfId="38522"/>
    <cellStyle name="Input cel 6 4 3 11" xfId="35793"/>
    <cellStyle name="Input cel 6 4 3 12" xfId="26851"/>
    <cellStyle name="Input cel 6 4 3 13" xfId="43725"/>
    <cellStyle name="Input cel 6 4 3 2" xfId="5964"/>
    <cellStyle name="Input cel 6 4 3 2 2" xfId="12360"/>
    <cellStyle name="Input cel 6 4 3 2 2 2" xfId="30687"/>
    <cellStyle name="Input cel 6 4 3 2 2 3" xfId="26813"/>
    <cellStyle name="Input cel 6 4 3 2 3" xfId="25416"/>
    <cellStyle name="Input cel 6 4 3 2 4" xfId="675"/>
    <cellStyle name="Input cel 6 4 3 2 5" xfId="44823"/>
    <cellStyle name="Input cel 6 4 3 3" xfId="6957"/>
    <cellStyle name="Input cel 6 4 3 3 2" xfId="13244"/>
    <cellStyle name="Input cel 6 4 3 3 2 2" xfId="31571"/>
    <cellStyle name="Input cel 6 4 3 3 2 3" xfId="38823"/>
    <cellStyle name="Input cel 6 4 3 3 3" xfId="26409"/>
    <cellStyle name="Input cel 6 4 3 3 4" xfId="37681"/>
    <cellStyle name="Input cel 6 4 3 3 5" xfId="45815"/>
    <cellStyle name="Input cel 6 4 3 4" xfId="8883"/>
    <cellStyle name="Input cel 6 4 3 4 2" xfId="27929"/>
    <cellStyle name="Input cel 6 4 3 4 3" xfId="38180"/>
    <cellStyle name="Input cel 6 4 3 4 4" xfId="47480"/>
    <cellStyle name="Input cel 6 4 3 5" xfId="14907"/>
    <cellStyle name="Input cel 6 4 3 5 2" xfId="33234"/>
    <cellStyle name="Input cel 6 4 3 5 3" xfId="40062"/>
    <cellStyle name="Input cel 6 4 3 5 4" xfId="48235"/>
    <cellStyle name="Input cel 6 4 3 6" xfId="15601"/>
    <cellStyle name="Input cel 6 4 3 6 2" xfId="33928"/>
    <cellStyle name="Input cel 6 4 3 6 3" xfId="40756"/>
    <cellStyle name="Input cel 6 4 3 6 4" xfId="48929"/>
    <cellStyle name="Input cel 6 4 3 7" xfId="16219"/>
    <cellStyle name="Input cel 6 4 3 7 2" xfId="34546"/>
    <cellStyle name="Input cel 6 4 3 7 3" xfId="41374"/>
    <cellStyle name="Input cel 6 4 3 7 4" xfId="49547"/>
    <cellStyle name="Input cel 6 4 3 8" xfId="4866"/>
    <cellStyle name="Input cel 6 4 3 9" xfId="24318"/>
    <cellStyle name="Input cel 6 4 4" xfId="5200"/>
    <cellStyle name="Input cel 6 4 4 2" xfId="11653"/>
    <cellStyle name="Input cel 6 4 4 2 2" xfId="29980"/>
    <cellStyle name="Input cel 6 4 4 2 3" xfId="28688"/>
    <cellStyle name="Input cel 6 4 4 3" xfId="24652"/>
    <cellStyle name="Input cel 6 4 4 4" xfId="24062"/>
    <cellStyle name="Input cel 6 4 4 5" xfId="44059"/>
    <cellStyle name="Input cel 6 4 5" xfId="5705"/>
    <cellStyle name="Input cel 6 4 5 2" xfId="12123"/>
    <cellStyle name="Input cel 6 4 5 2 2" xfId="30450"/>
    <cellStyle name="Input cel 6 4 5 2 3" xfId="39047"/>
    <cellStyle name="Input cel 6 4 5 3" xfId="25157"/>
    <cellStyle name="Input cel 6 4 5 4" xfId="26928"/>
    <cellStyle name="Input cel 6 4 5 5" xfId="44564"/>
    <cellStyle name="Input cel 6 4 6" xfId="6449"/>
    <cellStyle name="Input cel 6 4 6 2" xfId="12795"/>
    <cellStyle name="Input cel 6 4 6 2 2" xfId="31122"/>
    <cellStyle name="Input cel 6 4 6 2 3" xfId="27149"/>
    <cellStyle name="Input cel 6 4 6 3" xfId="25901"/>
    <cellStyle name="Input cel 6 4 6 4" xfId="28913"/>
    <cellStyle name="Input cel 6 4 6 5" xfId="45308"/>
    <cellStyle name="Input cel 6 4 7" xfId="7347"/>
    <cellStyle name="Input cel 6 4 7 2" xfId="26799"/>
    <cellStyle name="Input cel 6 4 7 3" xfId="36236"/>
    <cellStyle name="Input cel 6 4 7 4" xfId="46205"/>
    <cellStyle name="Input cel 6 4 8" xfId="14231"/>
    <cellStyle name="Input cel 6 4 8 2" xfId="32558"/>
    <cellStyle name="Input cel 6 4 8 3" xfId="35077"/>
    <cellStyle name="Input cel 6 4 8 4" xfId="46962"/>
    <cellStyle name="Input cel 6 4 9" xfId="13709"/>
    <cellStyle name="Input cel 6 4 9 2" xfId="32036"/>
    <cellStyle name="Input cel 6 4 9 3" xfId="28432"/>
    <cellStyle name="Input cel 6 4 9 4" xfId="46349"/>
    <cellStyle name="Input cel 6 5" xfId="2351"/>
    <cellStyle name="Input cel 6 5 10" xfId="37742"/>
    <cellStyle name="Input cel 6 5 11" xfId="35520"/>
    <cellStyle name="Input cel 6 5 12" xfId="35973"/>
    <cellStyle name="Input cel 6 5 13" xfId="43670"/>
    <cellStyle name="Input cel 6 5 2" xfId="5844"/>
    <cellStyle name="Input cel 6 5 2 2" xfId="12250"/>
    <cellStyle name="Input cel 6 5 2 2 2" xfId="30577"/>
    <cellStyle name="Input cel 6 5 2 2 3" xfId="38620"/>
    <cellStyle name="Input cel 6 5 2 3" xfId="25296"/>
    <cellStyle name="Input cel 6 5 2 4" xfId="27450"/>
    <cellStyle name="Input cel 6 5 2 5" xfId="44703"/>
    <cellStyle name="Input cel 6 5 3" xfId="6902"/>
    <cellStyle name="Input cel 6 5 3 2" xfId="13189"/>
    <cellStyle name="Input cel 6 5 3 2 2" xfId="31516"/>
    <cellStyle name="Input cel 6 5 3 2 3" xfId="3886"/>
    <cellStyle name="Input cel 6 5 3 3" xfId="26354"/>
    <cellStyle name="Input cel 6 5 3 4" xfId="35167"/>
    <cellStyle name="Input cel 6 5 3 5" xfId="45760"/>
    <cellStyle name="Input cel 6 5 4" xfId="8828"/>
    <cellStyle name="Input cel 6 5 4 2" xfId="27874"/>
    <cellStyle name="Input cel 6 5 4 3" xfId="37484"/>
    <cellStyle name="Input cel 6 5 4 4" xfId="47425"/>
    <cellStyle name="Input cel 6 5 5" xfId="14852"/>
    <cellStyle name="Input cel 6 5 5 2" xfId="33179"/>
    <cellStyle name="Input cel 6 5 5 3" xfId="40007"/>
    <cellStyle name="Input cel 6 5 5 4" xfId="48180"/>
    <cellStyle name="Input cel 6 5 6" xfId="15546"/>
    <cellStyle name="Input cel 6 5 6 2" xfId="33873"/>
    <cellStyle name="Input cel 6 5 6 3" xfId="40701"/>
    <cellStyle name="Input cel 6 5 6 4" xfId="48874"/>
    <cellStyle name="Input cel 6 5 7" xfId="16164"/>
    <cellStyle name="Input cel 6 5 7 2" xfId="34491"/>
    <cellStyle name="Input cel 6 5 7 3" xfId="41319"/>
    <cellStyle name="Input cel 6 5 7 4" xfId="49492"/>
    <cellStyle name="Input cel 6 5 8" xfId="4811"/>
    <cellStyle name="Input cel 6 5 9" xfId="24263"/>
    <cellStyle name="Input cel 6 6" xfId="2619"/>
    <cellStyle name="Input cel 6 6 10" xfId="27719"/>
    <cellStyle name="Input cel 6 6 11" xfId="36678"/>
    <cellStyle name="Input cel 6 6 12" xfId="35054"/>
    <cellStyle name="Input cel 6 6 13" xfId="43938"/>
    <cellStyle name="Input cel 6 6 2" xfId="5669"/>
    <cellStyle name="Input cel 6 6 2 2" xfId="12091"/>
    <cellStyle name="Input cel 6 6 2 2 2" xfId="30418"/>
    <cellStyle name="Input cel 6 6 2 2 3" xfId="3892"/>
    <cellStyle name="Input cel 6 6 2 3" xfId="25121"/>
    <cellStyle name="Input cel 6 6 2 4" xfId="37779"/>
    <cellStyle name="Input cel 6 6 2 5" xfId="44528"/>
    <cellStyle name="Input cel 6 6 3" xfId="7170"/>
    <cellStyle name="Input cel 6 6 3 2" xfId="13457"/>
    <cellStyle name="Input cel 6 6 3 2 2" xfId="31784"/>
    <cellStyle name="Input cel 6 6 3 2 3" xfId="39022"/>
    <cellStyle name="Input cel 6 6 3 3" xfId="26622"/>
    <cellStyle name="Input cel 6 6 3 4" xfId="35827"/>
    <cellStyle name="Input cel 6 6 3 5" xfId="46028"/>
    <cellStyle name="Input cel 6 6 4" xfId="9096"/>
    <cellStyle name="Input cel 6 6 4 2" xfId="28142"/>
    <cellStyle name="Input cel 6 6 4 3" xfId="39218"/>
    <cellStyle name="Input cel 6 6 4 4" xfId="47693"/>
    <cellStyle name="Input cel 6 6 5" xfId="15120"/>
    <cellStyle name="Input cel 6 6 5 2" xfId="33447"/>
    <cellStyle name="Input cel 6 6 5 3" xfId="40275"/>
    <cellStyle name="Input cel 6 6 5 4" xfId="48448"/>
    <cellStyle name="Input cel 6 6 6" xfId="15814"/>
    <cellStyle name="Input cel 6 6 6 2" xfId="34141"/>
    <cellStyle name="Input cel 6 6 6 3" xfId="40969"/>
    <cellStyle name="Input cel 6 6 6 4" xfId="49142"/>
    <cellStyle name="Input cel 6 6 7" xfId="16432"/>
    <cellStyle name="Input cel 6 6 7 2" xfId="34759"/>
    <cellStyle name="Input cel 6 6 7 3" xfId="41587"/>
    <cellStyle name="Input cel 6 6 7 4" xfId="49760"/>
    <cellStyle name="Input cel 6 6 8" xfId="5079"/>
    <cellStyle name="Input cel 6 6 9" xfId="24531"/>
    <cellStyle name="Input cel 6 7" xfId="6379"/>
    <cellStyle name="Input cel 6 7 2" xfId="12735"/>
    <cellStyle name="Input cel 6 7 2 2" xfId="31062"/>
    <cellStyle name="Input cel 6 7 2 3" xfId="27072"/>
    <cellStyle name="Input cel 6 7 3" xfId="25831"/>
    <cellStyle name="Input cel 6 7 4" xfId="24107"/>
    <cellStyle name="Input cel 6 7 5" xfId="45238"/>
    <cellStyle name="Input cel 6 8" xfId="3183"/>
    <cellStyle name="Input cel 6 8 2" xfId="10233"/>
    <cellStyle name="Input cel 6 8 2 2" xfId="28957"/>
    <cellStyle name="Input cel 6 8 2 3" xfId="36634"/>
    <cellStyle name="Input cel 6 8 3" xfId="4152"/>
    <cellStyle name="Input cel 6 8 4" xfId="38435"/>
    <cellStyle name="Input cel 6 8 5" xfId="43103"/>
    <cellStyle name="Input cel 6 9" xfId="5573"/>
    <cellStyle name="Input cel 6 9 2" xfId="12002"/>
    <cellStyle name="Input cel 6 9 2 2" xfId="30329"/>
    <cellStyle name="Input cel 6 9 2 3" xfId="27187"/>
    <cellStyle name="Input cel 6 9 3" xfId="25025"/>
    <cellStyle name="Input cel 6 9 4" xfId="38881"/>
    <cellStyle name="Input cel 6 9 5" xfId="44432"/>
    <cellStyle name="Input cel 7" xfId="612"/>
    <cellStyle name="Input cel 7 10" xfId="3266"/>
    <cellStyle name="Input cel 7 10 2" xfId="4177"/>
    <cellStyle name="Input cel 7 10 3" xfId="4342"/>
    <cellStyle name="Input cel 7 10 4" xfId="43167"/>
    <cellStyle name="Input cel 7 11" xfId="13751"/>
    <cellStyle name="Input cel 7 11 2" xfId="32078"/>
    <cellStyle name="Input cel 7 11 3" xfId="36619"/>
    <cellStyle name="Input cel 7 11 4" xfId="46391"/>
    <cellStyle name="Input cel 7 12" xfId="14198"/>
    <cellStyle name="Input cel 7 12 2" xfId="32525"/>
    <cellStyle name="Input cel 7 12 3" xfId="23801"/>
    <cellStyle name="Input cel 7 12 4" xfId="46929"/>
    <cellStyle name="Input cel 7 13" xfId="10950"/>
    <cellStyle name="Input cel 7 13 2" xfId="29501"/>
    <cellStyle name="Input cel 7 13 3" xfId="35495"/>
    <cellStyle name="Input cel 7 13 4" xfId="43433"/>
    <cellStyle name="Input cel 7 14" xfId="14076"/>
    <cellStyle name="Input cel 7 14 2" xfId="32403"/>
    <cellStyle name="Input cel 7 14 3" xfId="37170"/>
    <cellStyle name="Input cel 7 14 4" xfId="46807"/>
    <cellStyle name="Input cel 7 15" xfId="3072"/>
    <cellStyle name="Input cel 7 16" xfId="4077"/>
    <cellStyle name="Input cel 7 17" xfId="4634"/>
    <cellStyle name="Input cel 7 18" xfId="41883"/>
    <cellStyle name="Input cel 7 19" xfId="27239"/>
    <cellStyle name="Input cel 7 2" xfId="1241"/>
    <cellStyle name="Input cel 7 2 10" xfId="14126"/>
    <cellStyle name="Input cel 7 2 10 2" xfId="32453"/>
    <cellStyle name="Input cel 7 2 10 3" xfId="36751"/>
    <cellStyle name="Input cel 7 2 10 4" xfId="46857"/>
    <cellStyle name="Input cel 7 2 11" xfId="13604"/>
    <cellStyle name="Input cel 7 2 11 2" xfId="31931"/>
    <cellStyle name="Input cel 7 2 11 3" xfId="35468"/>
    <cellStyle name="Input cel 7 2 11 4" xfId="46244"/>
    <cellStyle name="Input cel 7 2 12" xfId="14377"/>
    <cellStyle name="Input cel 7 2 12 2" xfId="32704"/>
    <cellStyle name="Input cel 7 2 12 3" xfId="39532"/>
    <cellStyle name="Input cel 7 2 12 4" xfId="47112"/>
    <cellStyle name="Input cel 7 2 13" xfId="3168"/>
    <cellStyle name="Input cel 7 2 14" xfId="3874"/>
    <cellStyle name="Input cel 7 2 15" xfId="3871"/>
    <cellStyle name="Input cel 7 2 16" xfId="39216"/>
    <cellStyle name="Input cel 7 2 17" xfId="42755"/>
    <cellStyle name="Input cel 7 2 18" xfId="42951"/>
    <cellStyle name="Input cel 7 2 2" xfId="2009"/>
    <cellStyle name="Input cel 7 2 2 10" xfId="4496"/>
    <cellStyle name="Input cel 7 2 2 11" xfId="23991"/>
    <cellStyle name="Input cel 7 2 2 12" xfId="37267"/>
    <cellStyle name="Input cel 7 2 2 13" xfId="26853"/>
    <cellStyle name="Input cel 7 2 2 14" xfId="42709"/>
    <cellStyle name="Input cel 7 2 2 15" xfId="43510"/>
    <cellStyle name="Input cel 7 2 2 2" xfId="2550"/>
    <cellStyle name="Input cel 7 2 2 2 10" xfId="35156"/>
    <cellStyle name="Input cel 7 2 2 2 11" xfId="42409"/>
    <cellStyle name="Input cel 7 2 2 2 12" xfId="2901"/>
    <cellStyle name="Input cel 7 2 2 2 13" xfId="43869"/>
    <cellStyle name="Input cel 7 2 2 2 2" xfId="5506"/>
    <cellStyle name="Input cel 7 2 2 2 2 2" xfId="11940"/>
    <cellStyle name="Input cel 7 2 2 2 2 2 2" xfId="30267"/>
    <cellStyle name="Input cel 7 2 2 2 2 2 3" xfId="35188"/>
    <cellStyle name="Input cel 7 2 2 2 2 3" xfId="24958"/>
    <cellStyle name="Input cel 7 2 2 2 2 4" xfId="37232"/>
    <cellStyle name="Input cel 7 2 2 2 2 5" xfId="44365"/>
    <cellStyle name="Input cel 7 2 2 2 3" xfId="7101"/>
    <cellStyle name="Input cel 7 2 2 2 3 2" xfId="13388"/>
    <cellStyle name="Input cel 7 2 2 2 3 2 2" xfId="31715"/>
    <cellStyle name="Input cel 7 2 2 2 3 2 3" xfId="35361"/>
    <cellStyle name="Input cel 7 2 2 2 3 3" xfId="26553"/>
    <cellStyle name="Input cel 7 2 2 2 3 4" xfId="23581"/>
    <cellStyle name="Input cel 7 2 2 2 3 5" xfId="45959"/>
    <cellStyle name="Input cel 7 2 2 2 4" xfId="9027"/>
    <cellStyle name="Input cel 7 2 2 2 4 2" xfId="28073"/>
    <cellStyle name="Input cel 7 2 2 2 4 3" xfId="35994"/>
    <cellStyle name="Input cel 7 2 2 2 4 4" xfId="47624"/>
    <cellStyle name="Input cel 7 2 2 2 5" xfId="15051"/>
    <cellStyle name="Input cel 7 2 2 2 5 2" xfId="33378"/>
    <cellStyle name="Input cel 7 2 2 2 5 3" xfId="40206"/>
    <cellStyle name="Input cel 7 2 2 2 5 4" xfId="48379"/>
    <cellStyle name="Input cel 7 2 2 2 6" xfId="15745"/>
    <cellStyle name="Input cel 7 2 2 2 6 2" xfId="34072"/>
    <cellStyle name="Input cel 7 2 2 2 6 3" xfId="40900"/>
    <cellStyle name="Input cel 7 2 2 2 6 4" xfId="49073"/>
    <cellStyle name="Input cel 7 2 2 2 7" xfId="16363"/>
    <cellStyle name="Input cel 7 2 2 2 7 2" xfId="34690"/>
    <cellStyle name="Input cel 7 2 2 2 7 3" xfId="41518"/>
    <cellStyle name="Input cel 7 2 2 2 7 4" xfId="49691"/>
    <cellStyle name="Input cel 7 2 2 2 8" xfId="5010"/>
    <cellStyle name="Input cel 7 2 2 2 9" xfId="24462"/>
    <cellStyle name="Input cel 7 2 2 3" xfId="2728"/>
    <cellStyle name="Input cel 7 2 2 3 10" xfId="35204"/>
    <cellStyle name="Input cel 7 2 2 3 11" xfId="41907"/>
    <cellStyle name="Input cel 7 2 2 3 12" xfId="28411"/>
    <cellStyle name="Input cel 7 2 2 3 13" xfId="44047"/>
    <cellStyle name="Input cel 7 2 2 3 2" xfId="6543"/>
    <cellStyle name="Input cel 7 2 2 3 2 2" xfId="12879"/>
    <cellStyle name="Input cel 7 2 2 3 2 2 2" xfId="31206"/>
    <cellStyle name="Input cel 7 2 2 3 2 2 3" xfId="28589"/>
    <cellStyle name="Input cel 7 2 2 3 2 3" xfId="25995"/>
    <cellStyle name="Input cel 7 2 2 3 2 4" xfId="28572"/>
    <cellStyle name="Input cel 7 2 2 3 2 5" xfId="45401"/>
    <cellStyle name="Input cel 7 2 2 3 3" xfId="7279"/>
    <cellStyle name="Input cel 7 2 2 3 3 2" xfId="13566"/>
    <cellStyle name="Input cel 7 2 2 3 3 2 2" xfId="31893"/>
    <cellStyle name="Input cel 7 2 2 3 3 2 3" xfId="35291"/>
    <cellStyle name="Input cel 7 2 2 3 3 3" xfId="26731"/>
    <cellStyle name="Input cel 7 2 2 3 3 4" xfId="36261"/>
    <cellStyle name="Input cel 7 2 2 3 3 5" xfId="46137"/>
    <cellStyle name="Input cel 7 2 2 3 4" xfId="9205"/>
    <cellStyle name="Input cel 7 2 2 3 4 2" xfId="28251"/>
    <cellStyle name="Input cel 7 2 2 3 4 3" xfId="36918"/>
    <cellStyle name="Input cel 7 2 2 3 4 4" xfId="47802"/>
    <cellStyle name="Input cel 7 2 2 3 5" xfId="15229"/>
    <cellStyle name="Input cel 7 2 2 3 5 2" xfId="33556"/>
    <cellStyle name="Input cel 7 2 2 3 5 3" xfId="40384"/>
    <cellStyle name="Input cel 7 2 2 3 5 4" xfId="48557"/>
    <cellStyle name="Input cel 7 2 2 3 6" xfId="15923"/>
    <cellStyle name="Input cel 7 2 2 3 6 2" xfId="34250"/>
    <cellStyle name="Input cel 7 2 2 3 6 3" xfId="41078"/>
    <cellStyle name="Input cel 7 2 2 3 6 4" xfId="49251"/>
    <cellStyle name="Input cel 7 2 2 3 7" xfId="16541"/>
    <cellStyle name="Input cel 7 2 2 3 7 2" xfId="34868"/>
    <cellStyle name="Input cel 7 2 2 3 7 3" xfId="41696"/>
    <cellStyle name="Input cel 7 2 2 3 7 4" xfId="49869"/>
    <cellStyle name="Input cel 7 2 2 3 8" xfId="5188"/>
    <cellStyle name="Input cel 7 2 2 3 9" xfId="24640"/>
    <cellStyle name="Input cel 7 2 2 4" xfId="5619"/>
    <cellStyle name="Input cel 7 2 2 4 2" xfId="12045"/>
    <cellStyle name="Input cel 7 2 2 4 2 2" xfId="30372"/>
    <cellStyle name="Input cel 7 2 2 4 2 3" xfId="39191"/>
    <cellStyle name="Input cel 7 2 2 4 3" xfId="25071"/>
    <cellStyle name="Input cel 7 2 2 4 4" xfId="23637"/>
    <cellStyle name="Input cel 7 2 2 4 5" xfId="44478"/>
    <cellStyle name="Input cel 7 2 2 5" xfId="6676"/>
    <cellStyle name="Input cel 7 2 2 5 2" xfId="12990"/>
    <cellStyle name="Input cel 7 2 2 5 2 2" xfId="31317"/>
    <cellStyle name="Input cel 7 2 2 5 2 3" xfId="37295"/>
    <cellStyle name="Input cel 7 2 2 5 3" xfId="26128"/>
    <cellStyle name="Input cel 7 2 2 5 4" xfId="35532"/>
    <cellStyle name="Input cel 7 2 2 5 5" xfId="45534"/>
    <cellStyle name="Input cel 7 2 2 6" xfId="8486"/>
    <cellStyle name="Input cel 7 2 2 6 2" xfId="27600"/>
    <cellStyle name="Input cel 7 2 2 6 3" xfId="38597"/>
    <cellStyle name="Input cel 7 2 2 6 4" xfId="47170"/>
    <cellStyle name="Input cel 7 2 2 7" xfId="14617"/>
    <cellStyle name="Input cel 7 2 2 7 2" xfId="32944"/>
    <cellStyle name="Input cel 7 2 2 7 3" xfId="39772"/>
    <cellStyle name="Input cel 7 2 2 7 4" xfId="47945"/>
    <cellStyle name="Input cel 7 2 2 8" xfId="15345"/>
    <cellStyle name="Input cel 7 2 2 8 2" xfId="33672"/>
    <cellStyle name="Input cel 7 2 2 8 3" xfId="40500"/>
    <cellStyle name="Input cel 7 2 2 8 4" xfId="48673"/>
    <cellStyle name="Input cel 7 2 2 9" xfId="16004"/>
    <cellStyle name="Input cel 7 2 2 9 2" xfId="34331"/>
    <cellStyle name="Input cel 7 2 2 9 3" xfId="41159"/>
    <cellStyle name="Input cel 7 2 2 9 4" xfId="49332"/>
    <cellStyle name="Input cel 7 2 3" xfId="2417"/>
    <cellStyle name="Input cel 7 2 3 10" xfId="29626"/>
    <cellStyle name="Input cel 7 2 3 11" xfId="42592"/>
    <cellStyle name="Input cel 7 2 3 12" xfId="41762"/>
    <cellStyle name="Input cel 7 2 3 13" xfId="43736"/>
    <cellStyle name="Input cel 7 2 3 2" xfId="6217"/>
    <cellStyle name="Input cel 7 2 3 2 2" xfId="12590"/>
    <cellStyle name="Input cel 7 2 3 2 2 2" xfId="30917"/>
    <cellStyle name="Input cel 7 2 3 2 2 3" xfId="4554"/>
    <cellStyle name="Input cel 7 2 3 2 3" xfId="25669"/>
    <cellStyle name="Input cel 7 2 3 2 4" xfId="36287"/>
    <cellStyle name="Input cel 7 2 3 2 5" xfId="45076"/>
    <cellStyle name="Input cel 7 2 3 3" xfId="6968"/>
    <cellStyle name="Input cel 7 2 3 3 2" xfId="13255"/>
    <cellStyle name="Input cel 7 2 3 3 2 2" xfId="31582"/>
    <cellStyle name="Input cel 7 2 3 3 2 3" xfId="29727"/>
    <cellStyle name="Input cel 7 2 3 3 3" xfId="26420"/>
    <cellStyle name="Input cel 7 2 3 3 4" xfId="28545"/>
    <cellStyle name="Input cel 7 2 3 3 5" xfId="45826"/>
    <cellStyle name="Input cel 7 2 3 4" xfId="8894"/>
    <cellStyle name="Input cel 7 2 3 4 2" xfId="27940"/>
    <cellStyle name="Input cel 7 2 3 4 3" xfId="4067"/>
    <cellStyle name="Input cel 7 2 3 4 4" xfId="47491"/>
    <cellStyle name="Input cel 7 2 3 5" xfId="14918"/>
    <cellStyle name="Input cel 7 2 3 5 2" xfId="33245"/>
    <cellStyle name="Input cel 7 2 3 5 3" xfId="40073"/>
    <cellStyle name="Input cel 7 2 3 5 4" xfId="48246"/>
    <cellStyle name="Input cel 7 2 3 6" xfId="15612"/>
    <cellStyle name="Input cel 7 2 3 6 2" xfId="33939"/>
    <cellStyle name="Input cel 7 2 3 6 3" xfId="40767"/>
    <cellStyle name="Input cel 7 2 3 6 4" xfId="48940"/>
    <cellStyle name="Input cel 7 2 3 7" xfId="16230"/>
    <cellStyle name="Input cel 7 2 3 7 2" xfId="34557"/>
    <cellStyle name="Input cel 7 2 3 7 3" xfId="41385"/>
    <cellStyle name="Input cel 7 2 3 7 4" xfId="49558"/>
    <cellStyle name="Input cel 7 2 3 8" xfId="4877"/>
    <cellStyle name="Input cel 7 2 3 9" xfId="24329"/>
    <cellStyle name="Input cel 7 2 4" xfId="2336"/>
    <cellStyle name="Input cel 7 2 4 10" xfId="38924"/>
    <cellStyle name="Input cel 7 2 4 11" xfId="37737"/>
    <cellStyle name="Input cel 7 2 4 12" xfId="35064"/>
    <cellStyle name="Input cel 7 2 4 13" xfId="43655"/>
    <cellStyle name="Input cel 7 2 4 2" xfId="5385"/>
    <cellStyle name="Input cel 7 2 4 2 2" xfId="11823"/>
    <cellStyle name="Input cel 7 2 4 2 2 2" xfId="30150"/>
    <cellStyle name="Input cel 7 2 4 2 2 3" xfId="29546"/>
    <cellStyle name="Input cel 7 2 4 2 3" xfId="24837"/>
    <cellStyle name="Input cel 7 2 4 2 4" xfId="29962"/>
    <cellStyle name="Input cel 7 2 4 2 5" xfId="44244"/>
    <cellStyle name="Input cel 7 2 4 3" xfId="6887"/>
    <cellStyle name="Input cel 7 2 4 3 2" xfId="13174"/>
    <cellStyle name="Input cel 7 2 4 3 2 2" xfId="31501"/>
    <cellStyle name="Input cel 7 2 4 3 2 3" xfId="36599"/>
    <cellStyle name="Input cel 7 2 4 3 3" xfId="26339"/>
    <cellStyle name="Input cel 7 2 4 3 4" xfId="23796"/>
    <cellStyle name="Input cel 7 2 4 3 5" xfId="45745"/>
    <cellStyle name="Input cel 7 2 4 4" xfId="8813"/>
    <cellStyle name="Input cel 7 2 4 4 2" xfId="27859"/>
    <cellStyle name="Input cel 7 2 4 4 3" xfId="35164"/>
    <cellStyle name="Input cel 7 2 4 4 4" xfId="47410"/>
    <cellStyle name="Input cel 7 2 4 5" xfId="14837"/>
    <cellStyle name="Input cel 7 2 4 5 2" xfId="33164"/>
    <cellStyle name="Input cel 7 2 4 5 3" xfId="39992"/>
    <cellStyle name="Input cel 7 2 4 5 4" xfId="48165"/>
    <cellStyle name="Input cel 7 2 4 6" xfId="15531"/>
    <cellStyle name="Input cel 7 2 4 6 2" xfId="33858"/>
    <cellStyle name="Input cel 7 2 4 6 3" xfId="40686"/>
    <cellStyle name="Input cel 7 2 4 6 4" xfId="48859"/>
    <cellStyle name="Input cel 7 2 4 7" xfId="16149"/>
    <cellStyle name="Input cel 7 2 4 7 2" xfId="34476"/>
    <cellStyle name="Input cel 7 2 4 7 3" xfId="41304"/>
    <cellStyle name="Input cel 7 2 4 7 4" xfId="49477"/>
    <cellStyle name="Input cel 7 2 4 8" xfId="4796"/>
    <cellStyle name="Input cel 7 2 4 9" xfId="24248"/>
    <cellStyle name="Input cel 7 2 5" xfId="5890"/>
    <cellStyle name="Input cel 7 2 5 2" xfId="12291"/>
    <cellStyle name="Input cel 7 2 5 2 2" xfId="30618"/>
    <cellStyle name="Input cel 7 2 5 2 3" xfId="39095"/>
    <cellStyle name="Input cel 7 2 5 3" xfId="25342"/>
    <cellStyle name="Input cel 7 2 5 4" xfId="23873"/>
    <cellStyle name="Input cel 7 2 5 5" xfId="44749"/>
    <cellStyle name="Input cel 7 2 6" xfId="5219"/>
    <cellStyle name="Input cel 7 2 6 2" xfId="11672"/>
    <cellStyle name="Input cel 7 2 6 2 2" xfId="29999"/>
    <cellStyle name="Input cel 7 2 6 2 3" xfId="29897"/>
    <cellStyle name="Input cel 7 2 6 3" xfId="24671"/>
    <cellStyle name="Input cel 7 2 6 4" xfId="35040"/>
    <cellStyle name="Input cel 7 2 6 5" xfId="44078"/>
    <cellStyle name="Input cel 7 2 7" xfId="5521"/>
    <cellStyle name="Input cel 7 2 7 2" xfId="11955"/>
    <cellStyle name="Input cel 7 2 7 2 2" xfId="30282"/>
    <cellStyle name="Input cel 7 2 7 2 3" xfId="4428"/>
    <cellStyle name="Input cel 7 2 7 3" xfId="24973"/>
    <cellStyle name="Input cel 7 2 7 4" xfId="37958"/>
    <cellStyle name="Input cel 7 2 7 5" xfId="44380"/>
    <cellStyle name="Input cel 7 2 8" xfId="3851"/>
    <cellStyle name="Input cel 7 2 8 2" xfId="3764"/>
    <cellStyle name="Input cel 7 2 8 3" xfId="38807"/>
    <cellStyle name="Input cel 7 2 8 4" xfId="43413"/>
    <cellStyle name="Input cel 7 2 9" xfId="13932"/>
    <cellStyle name="Input cel 7 2 9 2" xfId="32259"/>
    <cellStyle name="Input cel 7 2 9 3" xfId="36329"/>
    <cellStyle name="Input cel 7 2 9 4" xfId="46663"/>
    <cellStyle name="Input cel 7 20" xfId="42832"/>
    <cellStyle name="Input cel 7 3" xfId="1398"/>
    <cellStyle name="Input cel 7 3 10" xfId="14441"/>
    <cellStyle name="Input cel 7 3 10 2" xfId="32768"/>
    <cellStyle name="Input cel 7 3 10 3" xfId="39596"/>
    <cellStyle name="Input cel 7 3 10 4" xfId="47232"/>
    <cellStyle name="Input cel 7 3 11" xfId="14667"/>
    <cellStyle name="Input cel 7 3 11 2" xfId="32994"/>
    <cellStyle name="Input cel 7 3 11 3" xfId="39822"/>
    <cellStyle name="Input cel 7 3 11 4" xfId="47995"/>
    <cellStyle name="Input cel 7 3 12" xfId="3994"/>
    <cellStyle name="Input cel 7 3 13" xfId="23545"/>
    <cellStyle name="Input cel 7 3 14" xfId="35604"/>
    <cellStyle name="Input cel 7 3 15" xfId="42539"/>
    <cellStyle name="Input cel 7 3 16" xfId="38373"/>
    <cellStyle name="Input cel 7 3 17" xfId="43016"/>
    <cellStyle name="Input cel 7 3 2" xfId="2272"/>
    <cellStyle name="Input cel 7 3 2 10" xfId="35939"/>
    <cellStyle name="Input cel 7 3 2 11" xfId="42172"/>
    <cellStyle name="Input cel 7 3 2 12" xfId="42573"/>
    <cellStyle name="Input cel 7 3 2 13" xfId="43591"/>
    <cellStyle name="Input cel 7 3 2 2" xfId="5907"/>
    <cellStyle name="Input cel 7 3 2 2 2" xfId="12305"/>
    <cellStyle name="Input cel 7 3 2 2 2 2" xfId="30632"/>
    <cellStyle name="Input cel 7 3 2 2 2 3" xfId="29474"/>
    <cellStyle name="Input cel 7 3 2 2 3" xfId="25359"/>
    <cellStyle name="Input cel 7 3 2 2 4" xfId="29121"/>
    <cellStyle name="Input cel 7 3 2 2 5" xfId="44766"/>
    <cellStyle name="Input cel 7 3 2 3" xfId="6823"/>
    <cellStyle name="Input cel 7 3 2 3 2" xfId="13110"/>
    <cellStyle name="Input cel 7 3 2 3 2 2" xfId="31437"/>
    <cellStyle name="Input cel 7 3 2 3 2 3" xfId="37367"/>
    <cellStyle name="Input cel 7 3 2 3 3" xfId="26275"/>
    <cellStyle name="Input cel 7 3 2 3 4" xfId="39288"/>
    <cellStyle name="Input cel 7 3 2 3 5" xfId="45681"/>
    <cellStyle name="Input cel 7 3 2 4" xfId="8749"/>
    <cellStyle name="Input cel 7 3 2 4 2" xfId="27795"/>
    <cellStyle name="Input cel 7 3 2 4 3" xfId="27338"/>
    <cellStyle name="Input cel 7 3 2 4 4" xfId="47346"/>
    <cellStyle name="Input cel 7 3 2 5" xfId="14773"/>
    <cellStyle name="Input cel 7 3 2 5 2" xfId="33100"/>
    <cellStyle name="Input cel 7 3 2 5 3" xfId="39928"/>
    <cellStyle name="Input cel 7 3 2 5 4" xfId="48101"/>
    <cellStyle name="Input cel 7 3 2 6" xfId="15467"/>
    <cellStyle name="Input cel 7 3 2 6 2" xfId="33794"/>
    <cellStyle name="Input cel 7 3 2 6 3" xfId="40622"/>
    <cellStyle name="Input cel 7 3 2 6 4" xfId="48795"/>
    <cellStyle name="Input cel 7 3 2 7" xfId="16085"/>
    <cellStyle name="Input cel 7 3 2 7 2" xfId="34412"/>
    <cellStyle name="Input cel 7 3 2 7 3" xfId="41240"/>
    <cellStyle name="Input cel 7 3 2 7 4" xfId="49413"/>
    <cellStyle name="Input cel 7 3 2 8" xfId="4732"/>
    <cellStyle name="Input cel 7 3 2 9" xfId="24184"/>
    <cellStyle name="Input cel 7 3 3" xfId="2230"/>
    <cellStyle name="Input cel 7 3 3 10" xfId="2913"/>
    <cellStyle name="Input cel 7 3 3 11" xfId="41723"/>
    <cellStyle name="Input cel 7 3 3 12" xfId="41913"/>
    <cellStyle name="Input cel 7 3 3 13" xfId="43549"/>
    <cellStyle name="Input cel 7 3 3 2" xfId="5303"/>
    <cellStyle name="Input cel 7 3 3 2 2" xfId="11752"/>
    <cellStyle name="Input cel 7 3 3 2 2 2" xfId="30079"/>
    <cellStyle name="Input cel 7 3 3 2 2 3" xfId="35256"/>
    <cellStyle name="Input cel 7 3 3 2 3" xfId="24755"/>
    <cellStyle name="Input cel 7 3 3 2 4" xfId="29699"/>
    <cellStyle name="Input cel 7 3 3 2 5" xfId="44162"/>
    <cellStyle name="Input cel 7 3 3 3" xfId="6781"/>
    <cellStyle name="Input cel 7 3 3 3 2" xfId="13068"/>
    <cellStyle name="Input cel 7 3 3 3 2 2" xfId="31395"/>
    <cellStyle name="Input cel 7 3 3 3 2 3" xfId="27058"/>
    <cellStyle name="Input cel 7 3 3 3 3" xfId="26233"/>
    <cellStyle name="Input cel 7 3 3 3 4" xfId="37621"/>
    <cellStyle name="Input cel 7 3 3 3 5" xfId="45639"/>
    <cellStyle name="Input cel 7 3 3 4" xfId="8707"/>
    <cellStyle name="Input cel 7 3 3 4 2" xfId="27753"/>
    <cellStyle name="Input cel 7 3 3 4 3" xfId="24069"/>
    <cellStyle name="Input cel 7 3 3 4 4" xfId="47304"/>
    <cellStyle name="Input cel 7 3 3 5" xfId="14731"/>
    <cellStyle name="Input cel 7 3 3 5 2" xfId="33058"/>
    <cellStyle name="Input cel 7 3 3 5 3" xfId="39886"/>
    <cellStyle name="Input cel 7 3 3 5 4" xfId="48059"/>
    <cellStyle name="Input cel 7 3 3 6" xfId="15425"/>
    <cellStyle name="Input cel 7 3 3 6 2" xfId="33752"/>
    <cellStyle name="Input cel 7 3 3 6 3" xfId="40580"/>
    <cellStyle name="Input cel 7 3 3 6 4" xfId="48753"/>
    <cellStyle name="Input cel 7 3 3 7" xfId="16043"/>
    <cellStyle name="Input cel 7 3 3 7 2" xfId="34370"/>
    <cellStyle name="Input cel 7 3 3 7 3" xfId="41198"/>
    <cellStyle name="Input cel 7 3 3 7 4" xfId="49371"/>
    <cellStyle name="Input cel 7 3 3 8" xfId="4690"/>
    <cellStyle name="Input cel 7 3 3 9" xfId="24142"/>
    <cellStyle name="Input cel 7 3 4" xfId="5970"/>
    <cellStyle name="Input cel 7 3 4 2" xfId="12365"/>
    <cellStyle name="Input cel 7 3 4 2 2" xfId="30692"/>
    <cellStyle name="Input cel 7 3 4 2 3" xfId="35881"/>
    <cellStyle name="Input cel 7 3 4 3" xfId="25422"/>
    <cellStyle name="Input cel 7 3 4 4" xfId="2924"/>
    <cellStyle name="Input cel 7 3 4 5" xfId="44829"/>
    <cellStyle name="Input cel 7 3 5" xfId="5897"/>
    <cellStyle name="Input cel 7 3 5 2" xfId="12297"/>
    <cellStyle name="Input cel 7 3 5 2 2" xfId="30624"/>
    <cellStyle name="Input cel 7 3 5 2 3" xfId="23654"/>
    <cellStyle name="Input cel 7 3 5 3" xfId="25349"/>
    <cellStyle name="Input cel 7 3 5 4" xfId="37316"/>
    <cellStyle name="Input cel 7 3 5 5" xfId="44756"/>
    <cellStyle name="Input cel 7 3 6" xfId="5888"/>
    <cellStyle name="Input cel 7 3 6 2" xfId="12290"/>
    <cellStyle name="Input cel 7 3 6 2 2" xfId="30617"/>
    <cellStyle name="Input cel 7 3 6 2 3" xfId="28687"/>
    <cellStyle name="Input cel 7 3 6 3" xfId="25340"/>
    <cellStyle name="Input cel 7 3 6 4" xfId="35477"/>
    <cellStyle name="Input cel 7 3 6 5" xfId="44747"/>
    <cellStyle name="Input cel 7 3 7" xfId="6291"/>
    <cellStyle name="Input cel 7 3 7 2" xfId="25743"/>
    <cellStyle name="Input cel 7 3 7 3" xfId="38430"/>
    <cellStyle name="Input cel 7 3 7 4" xfId="45150"/>
    <cellStyle name="Input cel 7 3 8" xfId="14047"/>
    <cellStyle name="Input cel 7 3 8 2" xfId="32374"/>
    <cellStyle name="Input cel 7 3 8 3" xfId="24099"/>
    <cellStyle name="Input cel 7 3 8 4" xfId="46778"/>
    <cellStyle name="Input cel 7 3 9" xfId="13866"/>
    <cellStyle name="Input cel 7 3 9 2" xfId="32193"/>
    <cellStyle name="Input cel 7 3 9 3" xfId="4060"/>
    <cellStyle name="Input cel 7 3 9 4" xfId="46586"/>
    <cellStyle name="Input cel 7 4" xfId="1899"/>
    <cellStyle name="Input cel 7 4 10" xfId="15273"/>
    <cellStyle name="Input cel 7 4 10 2" xfId="33600"/>
    <cellStyle name="Input cel 7 4 10 3" xfId="40428"/>
    <cellStyle name="Input cel 7 4 10 4" xfId="48601"/>
    <cellStyle name="Input cel 7 4 11" xfId="15948"/>
    <cellStyle name="Input cel 7 4 11 2" xfId="34275"/>
    <cellStyle name="Input cel 7 4 11 3" xfId="41103"/>
    <cellStyle name="Input cel 7 4 11 4" xfId="49276"/>
    <cellStyle name="Input cel 7 4 12" xfId="4401"/>
    <cellStyle name="Input cel 7 4 13" xfId="23902"/>
    <cellStyle name="Input cel 7 4 14" xfId="28275"/>
    <cellStyle name="Input cel 7 4 15" xfId="38342"/>
    <cellStyle name="Input cel 7 4 16" xfId="28655"/>
    <cellStyle name="Input cel 7 4 17" xfId="42895"/>
    <cellStyle name="Input cel 7 4 2" xfId="2551"/>
    <cellStyle name="Input cel 7 4 2 10" xfId="36806"/>
    <cellStyle name="Input cel 7 4 2 11" xfId="35957"/>
    <cellStyle name="Input cel 7 4 2 12" xfId="36727"/>
    <cellStyle name="Input cel 7 4 2 13" xfId="43870"/>
    <cellStyle name="Input cel 7 4 2 2" xfId="6045"/>
    <cellStyle name="Input cel 7 4 2 2 2" xfId="12430"/>
    <cellStyle name="Input cel 7 4 2 2 2 2" xfId="30757"/>
    <cellStyle name="Input cel 7 4 2 2 2 3" xfId="35045"/>
    <cellStyle name="Input cel 7 4 2 2 3" xfId="25497"/>
    <cellStyle name="Input cel 7 4 2 2 4" xfId="38467"/>
    <cellStyle name="Input cel 7 4 2 2 5" xfId="44904"/>
    <cellStyle name="Input cel 7 4 2 3" xfId="7102"/>
    <cellStyle name="Input cel 7 4 2 3 2" xfId="13389"/>
    <cellStyle name="Input cel 7 4 2 3 2 2" xfId="31716"/>
    <cellStyle name="Input cel 7 4 2 3 2 3" xfId="37021"/>
    <cellStyle name="Input cel 7 4 2 3 3" xfId="26554"/>
    <cellStyle name="Input cel 7 4 2 3 4" xfId="35751"/>
    <cellStyle name="Input cel 7 4 2 3 5" xfId="45960"/>
    <cellStyle name="Input cel 7 4 2 4" xfId="9028"/>
    <cellStyle name="Input cel 7 4 2 4 2" xfId="28074"/>
    <cellStyle name="Input cel 7 4 2 4 3" xfId="38134"/>
    <cellStyle name="Input cel 7 4 2 4 4" xfId="47625"/>
    <cellStyle name="Input cel 7 4 2 5" xfId="15052"/>
    <cellStyle name="Input cel 7 4 2 5 2" xfId="33379"/>
    <cellStyle name="Input cel 7 4 2 5 3" xfId="40207"/>
    <cellStyle name="Input cel 7 4 2 5 4" xfId="48380"/>
    <cellStyle name="Input cel 7 4 2 6" xfId="15746"/>
    <cellStyle name="Input cel 7 4 2 6 2" xfId="34073"/>
    <cellStyle name="Input cel 7 4 2 6 3" xfId="40901"/>
    <cellStyle name="Input cel 7 4 2 6 4" xfId="49074"/>
    <cellStyle name="Input cel 7 4 2 7" xfId="16364"/>
    <cellStyle name="Input cel 7 4 2 7 2" xfId="34691"/>
    <cellStyle name="Input cel 7 4 2 7 3" xfId="41519"/>
    <cellStyle name="Input cel 7 4 2 7 4" xfId="49692"/>
    <cellStyle name="Input cel 7 4 2 8" xfId="5011"/>
    <cellStyle name="Input cel 7 4 2 9" xfId="24463"/>
    <cellStyle name="Input cel 7 4 3" xfId="2672"/>
    <cellStyle name="Input cel 7 4 3 10" xfId="27258"/>
    <cellStyle name="Input cel 7 4 3 11" xfId="42608"/>
    <cellStyle name="Input cel 7 4 3 12" xfId="35372"/>
    <cellStyle name="Input cel 7 4 3 13" xfId="43991"/>
    <cellStyle name="Input cel 7 4 3 2" xfId="6103"/>
    <cellStyle name="Input cel 7 4 3 2 2" xfId="12482"/>
    <cellStyle name="Input cel 7 4 3 2 2 2" xfId="30809"/>
    <cellStyle name="Input cel 7 4 3 2 2 3" xfId="37998"/>
    <cellStyle name="Input cel 7 4 3 2 3" xfId="25555"/>
    <cellStyle name="Input cel 7 4 3 2 4" xfId="35510"/>
    <cellStyle name="Input cel 7 4 3 2 5" xfId="44962"/>
    <cellStyle name="Input cel 7 4 3 3" xfId="7223"/>
    <cellStyle name="Input cel 7 4 3 3 2" xfId="13510"/>
    <cellStyle name="Input cel 7 4 3 3 2 2" xfId="31837"/>
    <cellStyle name="Input cel 7 4 3 3 2 3" xfId="38351"/>
    <cellStyle name="Input cel 7 4 3 3 3" xfId="26675"/>
    <cellStyle name="Input cel 7 4 3 3 4" xfId="38888"/>
    <cellStyle name="Input cel 7 4 3 3 5" xfId="46081"/>
    <cellStyle name="Input cel 7 4 3 4" xfId="9149"/>
    <cellStyle name="Input cel 7 4 3 4 2" xfId="28195"/>
    <cellStyle name="Input cel 7 4 3 4 3" xfId="35706"/>
    <cellStyle name="Input cel 7 4 3 4 4" xfId="47746"/>
    <cellStyle name="Input cel 7 4 3 5" xfId="15173"/>
    <cellStyle name="Input cel 7 4 3 5 2" xfId="33500"/>
    <cellStyle name="Input cel 7 4 3 5 3" xfId="40328"/>
    <cellStyle name="Input cel 7 4 3 5 4" xfId="48501"/>
    <cellStyle name="Input cel 7 4 3 6" xfId="15867"/>
    <cellStyle name="Input cel 7 4 3 6 2" xfId="34194"/>
    <cellStyle name="Input cel 7 4 3 6 3" xfId="41022"/>
    <cellStyle name="Input cel 7 4 3 6 4" xfId="49195"/>
    <cellStyle name="Input cel 7 4 3 7" xfId="16485"/>
    <cellStyle name="Input cel 7 4 3 7 2" xfId="34812"/>
    <cellStyle name="Input cel 7 4 3 7 3" xfId="41640"/>
    <cellStyle name="Input cel 7 4 3 7 4" xfId="49813"/>
    <cellStyle name="Input cel 7 4 3 8" xfId="5132"/>
    <cellStyle name="Input cel 7 4 3 9" xfId="24584"/>
    <cellStyle name="Input cel 7 4 4" xfId="3339"/>
    <cellStyle name="Input cel 7 4 4 2" xfId="10378"/>
    <cellStyle name="Input cel 7 4 4 2 2" xfId="29096"/>
    <cellStyle name="Input cel 7 4 4 2 3" xfId="37703"/>
    <cellStyle name="Input cel 7 4 4 3" xfId="3974"/>
    <cellStyle name="Input cel 7 4 4 4" xfId="2880"/>
    <cellStyle name="Input cel 7 4 4 5" xfId="43240"/>
    <cellStyle name="Input cel 7 4 5" xfId="6602"/>
    <cellStyle name="Input cel 7 4 5 2" xfId="12925"/>
    <cellStyle name="Input cel 7 4 5 2 2" xfId="31252"/>
    <cellStyle name="Input cel 7 4 5 2 3" xfId="36175"/>
    <cellStyle name="Input cel 7 4 5 3" xfId="26054"/>
    <cellStyle name="Input cel 7 4 5 4" xfId="28793"/>
    <cellStyle name="Input cel 7 4 5 5" xfId="45460"/>
    <cellStyle name="Input cel 7 4 6" xfId="5849"/>
    <cellStyle name="Input cel 7 4 6 2" xfId="12255"/>
    <cellStyle name="Input cel 7 4 6 2 2" xfId="30582"/>
    <cellStyle name="Input cel 7 4 6 2 3" xfId="27668"/>
    <cellStyle name="Input cel 7 4 6 3" xfId="25301"/>
    <cellStyle name="Input cel 7 4 6 4" xfId="39103"/>
    <cellStyle name="Input cel 7 4 6 5" xfId="44708"/>
    <cellStyle name="Input cel 7 4 7" xfId="6685"/>
    <cellStyle name="Input cel 7 4 7 2" xfId="26137"/>
    <cellStyle name="Input cel 7 4 7 3" xfId="37817"/>
    <cellStyle name="Input cel 7 4 7 4" xfId="45543"/>
    <cellStyle name="Input cel 7 4 8" xfId="14352"/>
    <cellStyle name="Input cel 7 4 8 2" xfId="32679"/>
    <cellStyle name="Input cel 7 4 8 3" xfId="39507"/>
    <cellStyle name="Input cel 7 4 8 4" xfId="47087"/>
    <cellStyle name="Input cel 7 4 9" xfId="14540"/>
    <cellStyle name="Input cel 7 4 9 2" xfId="32867"/>
    <cellStyle name="Input cel 7 4 9 3" xfId="39695"/>
    <cellStyle name="Input cel 7 4 9 4" xfId="47868"/>
    <cellStyle name="Input cel 7 5" xfId="2569"/>
    <cellStyle name="Input cel 7 5 10" xfId="37829"/>
    <cellStyle name="Input cel 7 5 11" xfId="41833"/>
    <cellStyle name="Input cel 7 5 12" xfId="42632"/>
    <cellStyle name="Input cel 7 5 13" xfId="43888"/>
    <cellStyle name="Input cel 7 5 2" xfId="5226"/>
    <cellStyle name="Input cel 7 5 2 2" xfId="11679"/>
    <cellStyle name="Input cel 7 5 2 2 2" xfId="30006"/>
    <cellStyle name="Input cel 7 5 2 2 3" xfId="35967"/>
    <cellStyle name="Input cel 7 5 2 3" xfId="24678"/>
    <cellStyle name="Input cel 7 5 2 4" xfId="35422"/>
    <cellStyle name="Input cel 7 5 2 5" xfId="44085"/>
    <cellStyle name="Input cel 7 5 3" xfId="7120"/>
    <cellStyle name="Input cel 7 5 3 2" xfId="13407"/>
    <cellStyle name="Input cel 7 5 3 2 2" xfId="31734"/>
    <cellStyle name="Input cel 7 5 3 2 3" xfId="39430"/>
    <cellStyle name="Input cel 7 5 3 3" xfId="26572"/>
    <cellStyle name="Input cel 7 5 3 4" xfId="38910"/>
    <cellStyle name="Input cel 7 5 3 5" xfId="45978"/>
    <cellStyle name="Input cel 7 5 4" xfId="9046"/>
    <cellStyle name="Input cel 7 5 4 2" xfId="28092"/>
    <cellStyle name="Input cel 7 5 4 3" xfId="37728"/>
    <cellStyle name="Input cel 7 5 4 4" xfId="47643"/>
    <cellStyle name="Input cel 7 5 5" xfId="15070"/>
    <cellStyle name="Input cel 7 5 5 2" xfId="33397"/>
    <cellStyle name="Input cel 7 5 5 3" xfId="40225"/>
    <cellStyle name="Input cel 7 5 5 4" xfId="48398"/>
    <cellStyle name="Input cel 7 5 6" xfId="15764"/>
    <cellStyle name="Input cel 7 5 6 2" xfId="34091"/>
    <cellStyle name="Input cel 7 5 6 3" xfId="40919"/>
    <cellStyle name="Input cel 7 5 6 4" xfId="49092"/>
    <cellStyle name="Input cel 7 5 7" xfId="16382"/>
    <cellStyle name="Input cel 7 5 7 2" xfId="34709"/>
    <cellStyle name="Input cel 7 5 7 3" xfId="41537"/>
    <cellStyle name="Input cel 7 5 7 4" xfId="49710"/>
    <cellStyle name="Input cel 7 5 8" xfId="5029"/>
    <cellStyle name="Input cel 7 5 9" xfId="24481"/>
    <cellStyle name="Input cel 7 6" xfId="2436"/>
    <cellStyle name="Input cel 7 6 10" xfId="24051"/>
    <cellStyle name="Input cel 7 6 11" xfId="42440"/>
    <cellStyle name="Input cel 7 6 12" xfId="42521"/>
    <cellStyle name="Input cel 7 6 13" xfId="43755"/>
    <cellStyle name="Input cel 7 6 2" xfId="5596"/>
    <cellStyle name="Input cel 7 6 2 2" xfId="12024"/>
    <cellStyle name="Input cel 7 6 2 2 2" xfId="30351"/>
    <cellStyle name="Input cel 7 6 2 2 3" xfId="37114"/>
    <cellStyle name="Input cel 7 6 2 3" xfId="25048"/>
    <cellStyle name="Input cel 7 6 2 4" xfId="38819"/>
    <cellStyle name="Input cel 7 6 2 5" xfId="44455"/>
    <cellStyle name="Input cel 7 6 3" xfId="6987"/>
    <cellStyle name="Input cel 7 6 3 2" xfId="13274"/>
    <cellStyle name="Input cel 7 6 3 2 2" xfId="31601"/>
    <cellStyle name="Input cel 7 6 3 2 3" xfId="38189"/>
    <cellStyle name="Input cel 7 6 3 3" xfId="26439"/>
    <cellStyle name="Input cel 7 6 3 4" xfId="34921"/>
    <cellStyle name="Input cel 7 6 3 5" xfId="45845"/>
    <cellStyle name="Input cel 7 6 4" xfId="8913"/>
    <cellStyle name="Input cel 7 6 4 2" xfId="27959"/>
    <cellStyle name="Input cel 7 6 4 3" xfId="27074"/>
    <cellStyle name="Input cel 7 6 4 4" xfId="47510"/>
    <cellStyle name="Input cel 7 6 5" xfId="14937"/>
    <cellStyle name="Input cel 7 6 5 2" xfId="33264"/>
    <cellStyle name="Input cel 7 6 5 3" xfId="40092"/>
    <cellStyle name="Input cel 7 6 5 4" xfId="48265"/>
    <cellStyle name="Input cel 7 6 6" xfId="15631"/>
    <cellStyle name="Input cel 7 6 6 2" xfId="33958"/>
    <cellStyle name="Input cel 7 6 6 3" xfId="40786"/>
    <cellStyle name="Input cel 7 6 6 4" xfId="48959"/>
    <cellStyle name="Input cel 7 6 7" xfId="16249"/>
    <cellStyle name="Input cel 7 6 7 2" xfId="34576"/>
    <cellStyle name="Input cel 7 6 7 3" xfId="41404"/>
    <cellStyle name="Input cel 7 6 7 4" xfId="49577"/>
    <cellStyle name="Input cel 7 6 8" xfId="4896"/>
    <cellStyle name="Input cel 7 6 9" xfId="24348"/>
    <cellStyle name="Input cel 7 7" xfId="6086"/>
    <cellStyle name="Input cel 7 7 2" xfId="12467"/>
    <cellStyle name="Input cel 7 7 2 2" xfId="30794"/>
    <cellStyle name="Input cel 7 7 2 3" xfId="35618"/>
    <cellStyle name="Input cel 7 7 3" xfId="25538"/>
    <cellStyle name="Input cel 7 7 4" xfId="26914"/>
    <cellStyle name="Input cel 7 7 5" xfId="44945"/>
    <cellStyle name="Input cel 7 8" xfId="3258"/>
    <cellStyle name="Input cel 7 8 2" xfId="10303"/>
    <cellStyle name="Input cel 7 8 2 2" xfId="29021"/>
    <cellStyle name="Input cel 7 8 2 3" xfId="29379"/>
    <cellStyle name="Input cel 7 8 3" xfId="3729"/>
    <cellStyle name="Input cel 7 8 4" xfId="4198"/>
    <cellStyle name="Input cel 7 8 5" xfId="43159"/>
    <cellStyle name="Input cel 7 9" xfId="6698"/>
    <cellStyle name="Input cel 7 9 2" xfId="13005"/>
    <cellStyle name="Input cel 7 9 2 2" xfId="31332"/>
    <cellStyle name="Input cel 7 9 2 3" xfId="36643"/>
    <cellStyle name="Input cel 7 9 3" xfId="26150"/>
    <cellStyle name="Input cel 7 9 4" xfId="27063"/>
    <cellStyle name="Input cel 7 9 5" xfId="45556"/>
    <cellStyle name="Input cel 8" xfId="577"/>
    <cellStyle name="Input cel 8 10" xfId="13722"/>
    <cellStyle name="Input cel 8 10 2" xfId="32049"/>
    <cellStyle name="Input cel 8 10 3" xfId="37009"/>
    <cellStyle name="Input cel 8 10 4" xfId="46362"/>
    <cellStyle name="Input cel 8 11" xfId="14404"/>
    <cellStyle name="Input cel 8 11 2" xfId="32731"/>
    <cellStyle name="Input cel 8 11 3" xfId="39559"/>
    <cellStyle name="Input cel 8 11 4" xfId="47195"/>
    <cellStyle name="Input cel 8 12" xfId="14639"/>
    <cellStyle name="Input cel 8 12 2" xfId="32966"/>
    <cellStyle name="Input cel 8 12 3" xfId="39794"/>
    <cellStyle name="Input cel 8 12 4" xfId="47967"/>
    <cellStyle name="Input cel 8 13" xfId="15361"/>
    <cellStyle name="Input cel 8 13 2" xfId="33688"/>
    <cellStyle name="Input cel 8 13 3" xfId="40516"/>
    <cellStyle name="Input cel 8 13 4" xfId="48689"/>
    <cellStyle name="Input cel 8 14" xfId="3043"/>
    <cellStyle name="Input cel 8 15" xfId="3732"/>
    <cellStyle name="Input cel 8 16" xfId="35229"/>
    <cellStyle name="Input cel 8 17" xfId="36785"/>
    <cellStyle name="Input cel 8 18" xfId="42610"/>
    <cellStyle name="Input cel 8 19" xfId="42815"/>
    <cellStyle name="Input cel 8 2" xfId="1224"/>
    <cellStyle name="Input cel 8 2 10" xfId="13767"/>
    <cellStyle name="Input cel 8 2 10 2" xfId="32094"/>
    <cellStyle name="Input cel 8 2 10 3" xfId="36377"/>
    <cellStyle name="Input cel 8 2 10 4" xfId="46407"/>
    <cellStyle name="Input cel 8 2 11" xfId="14205"/>
    <cellStyle name="Input cel 8 2 11 2" xfId="32532"/>
    <cellStyle name="Input cel 8 2 11 3" xfId="38325"/>
    <cellStyle name="Input cel 8 2 11 4" xfId="46936"/>
    <cellStyle name="Input cel 8 2 12" xfId="14333"/>
    <cellStyle name="Input cel 8 2 12 2" xfId="32660"/>
    <cellStyle name="Input cel 8 2 12 3" xfId="39488"/>
    <cellStyle name="Input cel 8 2 12 4" xfId="47068"/>
    <cellStyle name="Input cel 8 2 13" xfId="3151"/>
    <cellStyle name="Input cel 8 2 14" xfId="2811"/>
    <cellStyle name="Input cel 8 2 15" xfId="37223"/>
    <cellStyle name="Input cel 8 2 16" xfId="42026"/>
    <cellStyle name="Input cel 8 2 17" xfId="42243"/>
    <cellStyle name="Input cel 8 2 18" xfId="42934"/>
    <cellStyle name="Input cel 8 2 2" xfId="1992"/>
    <cellStyle name="Input cel 8 2 2 10" xfId="4479"/>
    <cellStyle name="Input cel 8 2 2 11" xfId="23974"/>
    <cellStyle name="Input cel 8 2 2 12" xfId="37008"/>
    <cellStyle name="Input cel 8 2 2 13" xfId="35240"/>
    <cellStyle name="Input cel 8 2 2 14" xfId="42645"/>
    <cellStyle name="Input cel 8 2 2 15" xfId="43493"/>
    <cellStyle name="Input cel 8 2 2 2" xfId="2235"/>
    <cellStyle name="Input cel 8 2 2 2 10" xfId="39065"/>
    <cellStyle name="Input cel 8 2 2 2 11" xfId="41941"/>
    <cellStyle name="Input cel 8 2 2 2 12" xfId="42451"/>
    <cellStyle name="Input cel 8 2 2 2 13" xfId="43554"/>
    <cellStyle name="Input cel 8 2 2 2 2" xfId="5644"/>
    <cellStyle name="Input cel 8 2 2 2 2 2" xfId="12069"/>
    <cellStyle name="Input cel 8 2 2 2 2 2 2" xfId="30396"/>
    <cellStyle name="Input cel 8 2 2 2 2 2 3" xfId="29441"/>
    <cellStyle name="Input cel 8 2 2 2 2 3" xfId="25096"/>
    <cellStyle name="Input cel 8 2 2 2 2 4" xfId="28863"/>
    <cellStyle name="Input cel 8 2 2 2 2 5" xfId="44503"/>
    <cellStyle name="Input cel 8 2 2 2 3" xfId="6786"/>
    <cellStyle name="Input cel 8 2 2 2 3 2" xfId="13073"/>
    <cellStyle name="Input cel 8 2 2 2 3 2 2" xfId="31400"/>
    <cellStyle name="Input cel 8 2 2 2 3 2 3" xfId="39228"/>
    <cellStyle name="Input cel 8 2 2 2 3 3" xfId="26238"/>
    <cellStyle name="Input cel 8 2 2 2 3 4" xfId="38245"/>
    <cellStyle name="Input cel 8 2 2 2 3 5" xfId="45644"/>
    <cellStyle name="Input cel 8 2 2 2 4" xfId="8712"/>
    <cellStyle name="Input cel 8 2 2 2 4 2" xfId="27758"/>
    <cellStyle name="Input cel 8 2 2 2 4 3" xfId="28319"/>
    <cellStyle name="Input cel 8 2 2 2 4 4" xfId="47309"/>
    <cellStyle name="Input cel 8 2 2 2 5" xfId="14736"/>
    <cellStyle name="Input cel 8 2 2 2 5 2" xfId="33063"/>
    <cellStyle name="Input cel 8 2 2 2 5 3" xfId="39891"/>
    <cellStyle name="Input cel 8 2 2 2 5 4" xfId="48064"/>
    <cellStyle name="Input cel 8 2 2 2 6" xfId="15430"/>
    <cellStyle name="Input cel 8 2 2 2 6 2" xfId="33757"/>
    <cellStyle name="Input cel 8 2 2 2 6 3" xfId="40585"/>
    <cellStyle name="Input cel 8 2 2 2 6 4" xfId="48758"/>
    <cellStyle name="Input cel 8 2 2 2 7" xfId="16048"/>
    <cellStyle name="Input cel 8 2 2 2 7 2" xfId="34375"/>
    <cellStyle name="Input cel 8 2 2 2 7 3" xfId="41203"/>
    <cellStyle name="Input cel 8 2 2 2 7 4" xfId="49376"/>
    <cellStyle name="Input cel 8 2 2 2 8" xfId="4695"/>
    <cellStyle name="Input cel 8 2 2 2 9" xfId="24147"/>
    <cellStyle name="Input cel 8 2 2 3" xfId="2711"/>
    <cellStyle name="Input cel 8 2 2 3 10" xfId="29833"/>
    <cellStyle name="Input cel 8 2 2 3 11" xfId="42369"/>
    <cellStyle name="Input cel 8 2 2 3 12" xfId="42594"/>
    <cellStyle name="Input cel 8 2 2 3 13" xfId="44030"/>
    <cellStyle name="Input cel 8 2 2 3 2" xfId="6526"/>
    <cellStyle name="Input cel 8 2 2 3 2 2" xfId="12862"/>
    <cellStyle name="Input cel 8 2 2 3 2 2 2" xfId="31189"/>
    <cellStyle name="Input cel 8 2 2 3 2 2 3" xfId="37148"/>
    <cellStyle name="Input cel 8 2 2 3 2 3" xfId="25978"/>
    <cellStyle name="Input cel 8 2 2 3 2 4" xfId="37078"/>
    <cellStyle name="Input cel 8 2 2 3 2 5" xfId="45384"/>
    <cellStyle name="Input cel 8 2 2 3 3" xfId="7262"/>
    <cellStyle name="Input cel 8 2 2 3 3 2" xfId="13549"/>
    <cellStyle name="Input cel 8 2 2 3 3 2 2" xfId="31876"/>
    <cellStyle name="Input cel 8 2 2 3 3 2 3" xfId="35032"/>
    <cellStyle name="Input cel 8 2 2 3 3 3" xfId="26714"/>
    <cellStyle name="Input cel 8 2 2 3 3 4" xfId="37791"/>
    <cellStyle name="Input cel 8 2 2 3 3 5" xfId="46120"/>
    <cellStyle name="Input cel 8 2 2 3 4" xfId="9188"/>
    <cellStyle name="Input cel 8 2 2 3 4 2" xfId="28234"/>
    <cellStyle name="Input cel 8 2 2 3 4 3" xfId="4358"/>
    <cellStyle name="Input cel 8 2 2 3 4 4" xfId="47785"/>
    <cellStyle name="Input cel 8 2 2 3 5" xfId="15212"/>
    <cellStyle name="Input cel 8 2 2 3 5 2" xfId="33539"/>
    <cellStyle name="Input cel 8 2 2 3 5 3" xfId="40367"/>
    <cellStyle name="Input cel 8 2 2 3 5 4" xfId="48540"/>
    <cellStyle name="Input cel 8 2 2 3 6" xfId="15906"/>
    <cellStyle name="Input cel 8 2 2 3 6 2" xfId="34233"/>
    <cellStyle name="Input cel 8 2 2 3 6 3" xfId="41061"/>
    <cellStyle name="Input cel 8 2 2 3 6 4" xfId="49234"/>
    <cellStyle name="Input cel 8 2 2 3 7" xfId="16524"/>
    <cellStyle name="Input cel 8 2 2 3 7 2" xfId="34851"/>
    <cellStyle name="Input cel 8 2 2 3 7 3" xfId="41679"/>
    <cellStyle name="Input cel 8 2 2 3 7 4" xfId="49852"/>
    <cellStyle name="Input cel 8 2 2 3 8" xfId="5171"/>
    <cellStyle name="Input cel 8 2 2 3 9" xfId="24623"/>
    <cellStyle name="Input cel 8 2 2 4" xfId="5543"/>
    <cellStyle name="Input cel 8 2 2 4 2" xfId="11975"/>
    <cellStyle name="Input cel 8 2 2 4 2 2" xfId="30302"/>
    <cellStyle name="Input cel 8 2 2 4 2 3" xfId="37437"/>
    <cellStyle name="Input cel 8 2 2 4 3" xfId="24995"/>
    <cellStyle name="Input cel 8 2 2 4 4" xfId="37695"/>
    <cellStyle name="Input cel 8 2 2 4 5" xfId="44402"/>
    <cellStyle name="Input cel 8 2 2 5" xfId="6659"/>
    <cellStyle name="Input cel 8 2 2 5 2" xfId="12973"/>
    <cellStyle name="Input cel 8 2 2 5 2 2" xfId="31300"/>
    <cellStyle name="Input cel 8 2 2 5 2 3" xfId="28305"/>
    <cellStyle name="Input cel 8 2 2 5 3" xfId="26111"/>
    <cellStyle name="Input cel 8 2 2 5 4" xfId="29576"/>
    <cellStyle name="Input cel 8 2 2 5 5" xfId="45517"/>
    <cellStyle name="Input cel 8 2 2 6" xfId="8469"/>
    <cellStyle name="Input cel 8 2 2 6 2" xfId="27583"/>
    <cellStyle name="Input cel 8 2 2 6 3" xfId="39099"/>
    <cellStyle name="Input cel 8 2 2 6 4" xfId="47153"/>
    <cellStyle name="Input cel 8 2 2 7" xfId="14600"/>
    <cellStyle name="Input cel 8 2 2 7 2" xfId="32927"/>
    <cellStyle name="Input cel 8 2 2 7 3" xfId="39755"/>
    <cellStyle name="Input cel 8 2 2 7 4" xfId="47928"/>
    <cellStyle name="Input cel 8 2 2 8" xfId="15328"/>
    <cellStyle name="Input cel 8 2 2 8 2" xfId="33655"/>
    <cellStyle name="Input cel 8 2 2 8 3" xfId="40483"/>
    <cellStyle name="Input cel 8 2 2 8 4" xfId="48656"/>
    <cellStyle name="Input cel 8 2 2 9" xfId="15987"/>
    <cellStyle name="Input cel 8 2 2 9 2" xfId="34314"/>
    <cellStyle name="Input cel 8 2 2 9 3" xfId="41142"/>
    <cellStyle name="Input cel 8 2 2 9 4" xfId="49315"/>
    <cellStyle name="Input cel 8 2 3" xfId="912"/>
    <cellStyle name="Input cel 8 2 3 10" xfId="35089"/>
    <cellStyle name="Input cel 8 2 3 11" xfId="29542"/>
    <cellStyle name="Input cel 8 2 3 12" xfId="29644"/>
    <cellStyle name="Input cel 8 2 3 13" xfId="43312"/>
    <cellStyle name="Input cel 8 2 3 2" xfId="6085"/>
    <cellStyle name="Input cel 8 2 3 2 2" xfId="12466"/>
    <cellStyle name="Input cel 8 2 3 2 2 2" xfId="30793"/>
    <cellStyle name="Input cel 8 2 3 2 2 3" xfId="39421"/>
    <cellStyle name="Input cel 8 2 3 2 3" xfId="25537"/>
    <cellStyle name="Input cel 8 2 3 2 4" xfId="28924"/>
    <cellStyle name="Input cel 8 2 3 2 5" xfId="44944"/>
    <cellStyle name="Input cel 8 2 3 3" xfId="5499"/>
    <cellStyle name="Input cel 8 2 3 3 2" xfId="11933"/>
    <cellStyle name="Input cel 8 2 3 3 2 2" xfId="30260"/>
    <cellStyle name="Input cel 8 2 3 3 2 3" xfId="29620"/>
    <cellStyle name="Input cel 8 2 3 3 3" xfId="24951"/>
    <cellStyle name="Input cel 8 2 3 3 4" xfId="36849"/>
    <cellStyle name="Input cel 8 2 3 3 5" xfId="44358"/>
    <cellStyle name="Input cel 8 2 3 4" xfId="7540"/>
    <cellStyle name="Input cel 8 2 3 4 2" xfId="26931"/>
    <cellStyle name="Input cel 8 2 3 4 3" xfId="36819"/>
    <cellStyle name="Input cel 8 2 3 4 4" xfId="46427"/>
    <cellStyle name="Input cel 8 2 3 5" xfId="10024"/>
    <cellStyle name="Input cel 8 2 3 5 2" xfId="28809"/>
    <cellStyle name="Input cel 8 2 3 5 3" xfId="23669"/>
    <cellStyle name="Input cel 8 2 3 5 4" xfId="43055"/>
    <cellStyle name="Input cel 8 2 3 6" xfId="13590"/>
    <cellStyle name="Input cel 8 2 3 6 2" xfId="31917"/>
    <cellStyle name="Input cel 8 2 3 6 3" xfId="35964"/>
    <cellStyle name="Input cel 8 2 3 6 4" xfId="46230"/>
    <cellStyle name="Input cel 8 2 3 7" xfId="13698"/>
    <cellStyle name="Input cel 8 2 3 7 2" xfId="32025"/>
    <cellStyle name="Input cel 8 2 3 7 3" xfId="3816"/>
    <cellStyle name="Input cel 8 2 3 7 4" xfId="46338"/>
    <cellStyle name="Input cel 8 2 3 8" xfId="3577"/>
    <cellStyle name="Input cel 8 2 3 9" xfId="2764"/>
    <cellStyle name="Input cel 8 2 4" xfId="2570"/>
    <cellStyle name="Input cel 8 2 4 10" xfId="28862"/>
    <cellStyle name="Input cel 8 2 4 11" xfId="42221"/>
    <cellStyle name="Input cel 8 2 4 12" xfId="41737"/>
    <cellStyle name="Input cel 8 2 4 13" xfId="43889"/>
    <cellStyle name="Input cel 8 2 4 2" xfId="3244"/>
    <cellStyle name="Input cel 8 2 4 2 2" xfId="10291"/>
    <cellStyle name="Input cel 8 2 4 2 2 2" xfId="29009"/>
    <cellStyle name="Input cel 8 2 4 2 2 3" xfId="38768"/>
    <cellStyle name="Input cel 8 2 4 2 3" xfId="2782"/>
    <cellStyle name="Input cel 8 2 4 2 4" xfId="37782"/>
    <cellStyle name="Input cel 8 2 4 2 5" xfId="43147"/>
    <cellStyle name="Input cel 8 2 4 3" xfId="7121"/>
    <cellStyle name="Input cel 8 2 4 3 2" xfId="13408"/>
    <cellStyle name="Input cel 8 2 4 3 2 2" xfId="31735"/>
    <cellStyle name="Input cel 8 2 4 3 2 3" xfId="35626"/>
    <cellStyle name="Input cel 8 2 4 3 3" xfId="26573"/>
    <cellStyle name="Input cel 8 2 4 3 4" xfId="35106"/>
    <cellStyle name="Input cel 8 2 4 3 5" xfId="45979"/>
    <cellStyle name="Input cel 8 2 4 4" xfId="9047"/>
    <cellStyle name="Input cel 8 2 4 4 2" xfId="28093"/>
    <cellStyle name="Input cel 8 2 4 4 3" xfId="28716"/>
    <cellStyle name="Input cel 8 2 4 4 4" xfId="47644"/>
    <cellStyle name="Input cel 8 2 4 5" xfId="15071"/>
    <cellStyle name="Input cel 8 2 4 5 2" xfId="33398"/>
    <cellStyle name="Input cel 8 2 4 5 3" xfId="40226"/>
    <cellStyle name="Input cel 8 2 4 5 4" xfId="48399"/>
    <cellStyle name="Input cel 8 2 4 6" xfId="15765"/>
    <cellStyle name="Input cel 8 2 4 6 2" xfId="34092"/>
    <cellStyle name="Input cel 8 2 4 6 3" xfId="40920"/>
    <cellStyle name="Input cel 8 2 4 6 4" xfId="49093"/>
    <cellStyle name="Input cel 8 2 4 7" xfId="16383"/>
    <cellStyle name="Input cel 8 2 4 7 2" xfId="34710"/>
    <cellStyle name="Input cel 8 2 4 7 3" xfId="41538"/>
    <cellStyle name="Input cel 8 2 4 7 4" xfId="49711"/>
    <cellStyle name="Input cel 8 2 4 8" xfId="5030"/>
    <cellStyle name="Input cel 8 2 4 9" xfId="24482"/>
    <cellStyle name="Input cel 8 2 5" xfId="6477"/>
    <cellStyle name="Input cel 8 2 5 2" xfId="12819"/>
    <cellStyle name="Input cel 8 2 5 2 2" xfId="31146"/>
    <cellStyle name="Input cel 8 2 5 2 3" xfId="28612"/>
    <cellStyle name="Input cel 8 2 5 3" xfId="25929"/>
    <cellStyle name="Input cel 8 2 5 4" xfId="35323"/>
    <cellStyle name="Input cel 8 2 5 5" xfId="45336"/>
    <cellStyle name="Input cel 8 2 6" xfId="5237"/>
    <cellStyle name="Input cel 8 2 6 2" xfId="11689"/>
    <cellStyle name="Input cel 8 2 6 2 2" xfId="30016"/>
    <cellStyle name="Input cel 8 2 6 2 3" xfId="38503"/>
    <cellStyle name="Input cel 8 2 6 3" xfId="24689"/>
    <cellStyle name="Input cel 8 2 6 4" xfId="36959"/>
    <cellStyle name="Input cel 8 2 6 5" xfId="44096"/>
    <cellStyle name="Input cel 8 2 7" xfId="6625"/>
    <cellStyle name="Input cel 8 2 7 2" xfId="12940"/>
    <cellStyle name="Input cel 8 2 7 2 2" xfId="31267"/>
    <cellStyle name="Input cel 8 2 7 2 3" xfId="36826"/>
    <cellStyle name="Input cel 8 2 7 3" xfId="26077"/>
    <cellStyle name="Input cel 8 2 7 4" xfId="3776"/>
    <cellStyle name="Input cel 8 2 7 5" xfId="45483"/>
    <cellStyle name="Input cel 8 2 8" xfId="7321"/>
    <cellStyle name="Input cel 8 2 8 2" xfId="26773"/>
    <cellStyle name="Input cel 8 2 8 3" xfId="36556"/>
    <cellStyle name="Input cel 8 2 8 4" xfId="46179"/>
    <cellStyle name="Input cel 8 2 9" xfId="13915"/>
    <cellStyle name="Input cel 8 2 9 2" xfId="32242"/>
    <cellStyle name="Input cel 8 2 9 3" xfId="38579"/>
    <cellStyle name="Input cel 8 2 9 4" xfId="46646"/>
    <cellStyle name="Input cel 8 3" xfId="1363"/>
    <cellStyle name="Input cel 8 3 10" xfId="14446"/>
    <cellStyle name="Input cel 8 3 10 2" xfId="32773"/>
    <cellStyle name="Input cel 8 3 10 3" xfId="39601"/>
    <cellStyle name="Input cel 8 3 10 4" xfId="47237"/>
    <cellStyle name="Input cel 8 3 11" xfId="14672"/>
    <cellStyle name="Input cel 8 3 11 2" xfId="32999"/>
    <cellStyle name="Input cel 8 3 11 3" xfId="39827"/>
    <cellStyle name="Input cel 8 3 11 4" xfId="48000"/>
    <cellStyle name="Input cel 8 3 12" xfId="3963"/>
    <cellStyle name="Input cel 8 3 13" xfId="4585"/>
    <cellStyle name="Input cel 8 3 14" xfId="4539"/>
    <cellStyle name="Input cel 8 3 15" xfId="42087"/>
    <cellStyle name="Input cel 8 3 16" xfId="42234"/>
    <cellStyle name="Input cel 8 3 17" xfId="42999"/>
    <cellStyle name="Input cel 8 3 2" xfId="917"/>
    <cellStyle name="Input cel 8 3 2 10" xfId="28477"/>
    <cellStyle name="Input cel 8 3 2 11" xfId="37483"/>
    <cellStyle name="Input cel 8 3 2 12" xfId="42551"/>
    <cellStyle name="Input cel 8 3 2 13" xfId="43316"/>
    <cellStyle name="Input cel 8 3 2 2" xfId="3446"/>
    <cellStyle name="Input cel 8 3 2 2 2" xfId="10481"/>
    <cellStyle name="Input cel 8 3 2 2 2 2" xfId="29175"/>
    <cellStyle name="Input cel 8 3 2 2 2 3" xfId="29573"/>
    <cellStyle name="Input cel 8 3 2 2 3" xfId="3599"/>
    <cellStyle name="Input cel 8 3 2 2 4" xfId="28836"/>
    <cellStyle name="Input cel 8 3 2 2 5" xfId="43292"/>
    <cellStyle name="Input cel 8 3 2 3" xfId="6263"/>
    <cellStyle name="Input cel 8 3 2 3 2" xfId="12630"/>
    <cellStyle name="Input cel 8 3 2 3 2 2" xfId="30957"/>
    <cellStyle name="Input cel 8 3 2 3 2 3" xfId="23642"/>
    <cellStyle name="Input cel 8 3 2 3 3" xfId="25715"/>
    <cellStyle name="Input cel 8 3 2 3 4" xfId="27088"/>
    <cellStyle name="Input cel 8 3 2 3 5" xfId="45122"/>
    <cellStyle name="Input cel 8 3 2 4" xfId="7545"/>
    <cellStyle name="Input cel 8 3 2 4 2" xfId="26935"/>
    <cellStyle name="Input cel 8 3 2 4 3" xfId="38584"/>
    <cellStyle name="Input cel 8 3 2 4 4" xfId="46432"/>
    <cellStyle name="Input cel 8 3 2 5" xfId="10029"/>
    <cellStyle name="Input cel 8 3 2 5 2" xfId="28814"/>
    <cellStyle name="Input cel 8 3 2 5 3" xfId="35189"/>
    <cellStyle name="Input cel 8 3 2 5 4" xfId="43060"/>
    <cellStyle name="Input cel 8 3 2 6" xfId="13787"/>
    <cellStyle name="Input cel 8 3 2 6 2" xfId="32114"/>
    <cellStyle name="Input cel 8 3 2 6 3" xfId="36090"/>
    <cellStyle name="Input cel 8 3 2 6 4" xfId="46434"/>
    <cellStyle name="Input cel 8 3 2 7" xfId="10030"/>
    <cellStyle name="Input cel 8 3 2 7 2" xfId="28815"/>
    <cellStyle name="Input cel 8 3 2 7 3" xfId="36843"/>
    <cellStyle name="Input cel 8 3 2 7 4" xfId="43061"/>
    <cellStyle name="Input cel 8 3 2 8" xfId="3582"/>
    <cellStyle name="Input cel 8 3 2 9" xfId="3870"/>
    <cellStyle name="Input cel 8 3 3" xfId="987"/>
    <cellStyle name="Input cel 8 3 3 10" xfId="35276"/>
    <cellStyle name="Input cel 8 3 3 11" xfId="41912"/>
    <cellStyle name="Input cel 8 3 3 12" xfId="42515"/>
    <cellStyle name="Input cel 8 3 3 13" xfId="43368"/>
    <cellStyle name="Input cel 8 3 3 2" xfId="6420"/>
    <cellStyle name="Input cel 8 3 3 2 2" xfId="12771"/>
    <cellStyle name="Input cel 8 3 3 2 2 2" xfId="31098"/>
    <cellStyle name="Input cel 8 3 3 2 2 3" xfId="35627"/>
    <cellStyle name="Input cel 8 3 3 2 3" xfId="25872"/>
    <cellStyle name="Input cel 8 3 3 2 4" xfId="29660"/>
    <cellStyle name="Input cel 8 3 3 2 5" xfId="45279"/>
    <cellStyle name="Input cel 8 3 3 3" xfId="6304"/>
    <cellStyle name="Input cel 8 3 3 3 2" xfId="12669"/>
    <cellStyle name="Input cel 8 3 3 3 2 2" xfId="30996"/>
    <cellStyle name="Input cel 8 3 3 3 2 3" xfId="28292"/>
    <cellStyle name="Input cel 8 3 3 3 3" xfId="25756"/>
    <cellStyle name="Input cel 8 3 3 3 4" xfId="23635"/>
    <cellStyle name="Input cel 8 3 3 3 5" xfId="45163"/>
    <cellStyle name="Input cel 8 3 3 4" xfId="7615"/>
    <cellStyle name="Input cel 8 3 3 4 2" xfId="26998"/>
    <cellStyle name="Input cel 8 3 3 4 3" xfId="37195"/>
    <cellStyle name="Input cel 8 3 3 4 4" xfId="46495"/>
    <cellStyle name="Input cel 8 3 3 5" xfId="13795"/>
    <cellStyle name="Input cel 8 3 3 5 2" xfId="32122"/>
    <cellStyle name="Input cel 8 3 3 5 3" xfId="27235"/>
    <cellStyle name="Input cel 8 3 3 5 4" xfId="46456"/>
    <cellStyle name="Input cel 8 3 3 6" xfId="13816"/>
    <cellStyle name="Input cel 8 3 3 6 2" xfId="32143"/>
    <cellStyle name="Input cel 8 3 3 6 3" xfId="37973"/>
    <cellStyle name="Input cel 8 3 3 6 4" xfId="46535"/>
    <cellStyle name="Input cel 8 3 3 7" xfId="13858"/>
    <cellStyle name="Input cel 8 3 3 7 2" xfId="32185"/>
    <cellStyle name="Input cel 8 3 3 7 3" xfId="29907"/>
    <cellStyle name="Input cel 8 3 3 7 4" xfId="46578"/>
    <cellStyle name="Input cel 8 3 3 8" xfId="3652"/>
    <cellStyle name="Input cel 8 3 3 9" xfId="4050"/>
    <cellStyle name="Input cel 8 3 4" xfId="6116"/>
    <cellStyle name="Input cel 8 3 4 2" xfId="12494"/>
    <cellStyle name="Input cel 8 3 4 2 2" xfId="30821"/>
    <cellStyle name="Input cel 8 3 4 2 3" xfId="37525"/>
    <cellStyle name="Input cel 8 3 4 3" xfId="25568"/>
    <cellStyle name="Input cel 8 3 4 4" xfId="29647"/>
    <cellStyle name="Input cel 8 3 4 5" xfId="44975"/>
    <cellStyle name="Input cel 8 3 5" xfId="3376"/>
    <cellStyle name="Input cel 8 3 5 2" xfId="10412"/>
    <cellStyle name="Input cel 8 3 5 2 2" xfId="29123"/>
    <cellStyle name="Input cel 8 3 5 2 3" xfId="29351"/>
    <cellStyle name="Input cel 8 3 5 3" xfId="3955"/>
    <cellStyle name="Input cel 8 3 5 4" xfId="2903"/>
    <cellStyle name="Input cel 8 3 5 5" xfId="43259"/>
    <cellStyle name="Input cel 8 3 6" xfId="5343"/>
    <cellStyle name="Input cel 8 3 6 2" xfId="11789"/>
    <cellStyle name="Input cel 8 3 6 2 2" xfId="30116"/>
    <cellStyle name="Input cel 8 3 6 2 3" xfId="38071"/>
    <cellStyle name="Input cel 8 3 6 3" xfId="24795"/>
    <cellStyle name="Input cel 8 3 6 4" xfId="37931"/>
    <cellStyle name="Input cel 8 3 6 5" xfId="44202"/>
    <cellStyle name="Input cel 8 3 7" xfId="5587"/>
    <cellStyle name="Input cel 8 3 7 2" xfId="25039"/>
    <cellStyle name="Input cel 8 3 7 3" xfId="3811"/>
    <cellStyle name="Input cel 8 3 7 4" xfId="44446"/>
    <cellStyle name="Input cel 8 3 8" xfId="14020"/>
    <cellStyle name="Input cel 8 3 8 2" xfId="32347"/>
    <cellStyle name="Input cel 8 3 8 3" xfId="23832"/>
    <cellStyle name="Input cel 8 3 8 4" xfId="46751"/>
    <cellStyle name="Input cel 8 3 9" xfId="14138"/>
    <cellStyle name="Input cel 8 3 9 2" xfId="32465"/>
    <cellStyle name="Input cel 8 3 9 3" xfId="29823"/>
    <cellStyle name="Input cel 8 3 9 4" xfId="46869"/>
    <cellStyle name="Input cel 8 4" xfId="2566"/>
    <cellStyle name="Input cel 8 4 10" xfId="38725"/>
    <cellStyle name="Input cel 8 4 11" xfId="42321"/>
    <cellStyle name="Input cel 8 4 12" xfId="42448"/>
    <cellStyle name="Input cel 8 4 13" xfId="43885"/>
    <cellStyle name="Input cel 8 4 2" xfId="5594"/>
    <cellStyle name="Input cel 8 4 2 2" xfId="12022"/>
    <cellStyle name="Input cel 8 4 2 2 2" xfId="30349"/>
    <cellStyle name="Input cel 8 4 2 2 3" xfId="38491"/>
    <cellStyle name="Input cel 8 4 2 3" xfId="25046"/>
    <cellStyle name="Input cel 8 4 2 4" xfId="29283"/>
    <cellStyle name="Input cel 8 4 2 5" xfId="44453"/>
    <cellStyle name="Input cel 8 4 3" xfId="7117"/>
    <cellStyle name="Input cel 8 4 3 2" xfId="13404"/>
    <cellStyle name="Input cel 8 4 3 2 2" xfId="31731"/>
    <cellStyle name="Input cel 8 4 3 2 3" xfId="38666"/>
    <cellStyle name="Input cel 8 4 3 3" xfId="26569"/>
    <cellStyle name="Input cel 8 4 3 4" xfId="38135"/>
    <cellStyle name="Input cel 8 4 3 5" xfId="45975"/>
    <cellStyle name="Input cel 8 4 4" xfId="9043"/>
    <cellStyle name="Input cel 8 4 4 2" xfId="28089"/>
    <cellStyle name="Input cel 8 4 4 3" xfId="27523"/>
    <cellStyle name="Input cel 8 4 4 4" xfId="47640"/>
    <cellStyle name="Input cel 8 4 5" xfId="15067"/>
    <cellStyle name="Input cel 8 4 5 2" xfId="33394"/>
    <cellStyle name="Input cel 8 4 5 3" xfId="40222"/>
    <cellStyle name="Input cel 8 4 5 4" xfId="48395"/>
    <cellStyle name="Input cel 8 4 6" xfId="15761"/>
    <cellStyle name="Input cel 8 4 6 2" xfId="34088"/>
    <cellStyle name="Input cel 8 4 6 3" xfId="40916"/>
    <cellStyle name="Input cel 8 4 6 4" xfId="49089"/>
    <cellStyle name="Input cel 8 4 7" xfId="16379"/>
    <cellStyle name="Input cel 8 4 7 2" xfId="34706"/>
    <cellStyle name="Input cel 8 4 7 3" xfId="41534"/>
    <cellStyle name="Input cel 8 4 7 4" xfId="49707"/>
    <cellStyle name="Input cel 8 4 8" xfId="5026"/>
    <cellStyle name="Input cel 8 4 9" xfId="24478"/>
    <cellStyle name="Input cel 8 5" xfId="2474"/>
    <cellStyle name="Input cel 8 5 10" xfId="38322"/>
    <cellStyle name="Input cel 8 5 11" xfId="36855"/>
    <cellStyle name="Input cel 8 5 12" xfId="42639"/>
    <cellStyle name="Input cel 8 5 13" xfId="43793"/>
    <cellStyle name="Input cel 8 5 2" xfId="5366"/>
    <cellStyle name="Input cel 8 5 2 2" xfId="11808"/>
    <cellStyle name="Input cel 8 5 2 2 2" xfId="30135"/>
    <cellStyle name="Input cel 8 5 2 2 3" xfId="28749"/>
    <cellStyle name="Input cel 8 5 2 3" xfId="24818"/>
    <cellStyle name="Input cel 8 5 2 4" xfId="28754"/>
    <cellStyle name="Input cel 8 5 2 5" xfId="44225"/>
    <cellStyle name="Input cel 8 5 3" xfId="7025"/>
    <cellStyle name="Input cel 8 5 3 2" xfId="13312"/>
    <cellStyle name="Input cel 8 5 3 2 2" xfId="31639"/>
    <cellStyle name="Input cel 8 5 3 2 3" xfId="38810"/>
    <cellStyle name="Input cel 8 5 3 3" xfId="26477"/>
    <cellStyle name="Input cel 8 5 3 4" xfId="37660"/>
    <cellStyle name="Input cel 8 5 3 5" xfId="45883"/>
    <cellStyle name="Input cel 8 5 4" xfId="8951"/>
    <cellStyle name="Input cel 8 5 4 2" xfId="27997"/>
    <cellStyle name="Input cel 8 5 4 3" xfId="24105"/>
    <cellStyle name="Input cel 8 5 4 4" xfId="47548"/>
    <cellStyle name="Input cel 8 5 5" xfId="14975"/>
    <cellStyle name="Input cel 8 5 5 2" xfId="33302"/>
    <cellStyle name="Input cel 8 5 5 3" xfId="40130"/>
    <cellStyle name="Input cel 8 5 5 4" xfId="48303"/>
    <cellStyle name="Input cel 8 5 6" xfId="15669"/>
    <cellStyle name="Input cel 8 5 6 2" xfId="33996"/>
    <cellStyle name="Input cel 8 5 6 3" xfId="40824"/>
    <cellStyle name="Input cel 8 5 6 4" xfId="48997"/>
    <cellStyle name="Input cel 8 5 7" xfId="16287"/>
    <cellStyle name="Input cel 8 5 7 2" xfId="34614"/>
    <cellStyle name="Input cel 8 5 7 3" xfId="41442"/>
    <cellStyle name="Input cel 8 5 7 4" xfId="49615"/>
    <cellStyle name="Input cel 8 5 8" xfId="4934"/>
    <cellStyle name="Input cel 8 5 9" xfId="24386"/>
    <cellStyle name="Input cel 8 6" xfId="3273"/>
    <cellStyle name="Input cel 8 6 2" xfId="10315"/>
    <cellStyle name="Input cel 8 6 2 2" xfId="29033"/>
    <cellStyle name="Input cel 8 6 2 3" xfId="38529"/>
    <cellStyle name="Input cel 8 6 3" xfId="4578"/>
    <cellStyle name="Input cel 8 6 4" xfId="2846"/>
    <cellStyle name="Input cel 8 6 5" xfId="43174"/>
    <cellStyle name="Input cel 8 7" xfId="5560"/>
    <cellStyle name="Input cel 8 7 2" xfId="11990"/>
    <cellStyle name="Input cel 8 7 2 2" xfId="30317"/>
    <cellStyle name="Input cel 8 7 2 3" xfId="38316"/>
    <cellStyle name="Input cel 8 7 3" xfId="25012"/>
    <cellStyle name="Input cel 8 7 4" xfId="27193"/>
    <cellStyle name="Input cel 8 7 5" xfId="44419"/>
    <cellStyle name="Input cel 8 8" xfId="5737"/>
    <cellStyle name="Input cel 8 8 2" xfId="12151"/>
    <cellStyle name="Input cel 8 8 2 2" xfId="30478"/>
    <cellStyle name="Input cel 8 8 2 3" xfId="3800"/>
    <cellStyle name="Input cel 8 8 3" xfId="25189"/>
    <cellStyle name="Input cel 8 8 4" xfId="23707"/>
    <cellStyle name="Input cel 8 8 5" xfId="44596"/>
    <cellStyle name="Input cel 8 9" xfId="6437"/>
    <cellStyle name="Input cel 8 9 2" xfId="25889"/>
    <cellStyle name="Input cel 8 9 3" xfId="35612"/>
    <cellStyle name="Input cel 8 9 4" xfId="45296"/>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3357"/>
    <cellStyle name="Normal 15 10 2" xfId="10393"/>
    <cellStyle name="Normal 15 10 2 2" xfId="21206"/>
    <cellStyle name="Normal 15 10 3" xfId="17919"/>
    <cellStyle name="Normal 15 11" xfId="7374"/>
    <cellStyle name="Normal 15 11 2" xfId="10033"/>
    <cellStyle name="Normal 15 11 2 2" xfId="21023"/>
    <cellStyle name="Normal 15 11 3" xfId="19088"/>
    <cellStyle name="Normal 15 12" xfId="16567"/>
    <cellStyle name="Normal 15 12 2" xfId="22375"/>
    <cellStyle name="Normal 15 13" xfId="9231"/>
    <cellStyle name="Normal 15 13 2" xfId="20257"/>
    <cellStyle name="Normal 15 14" xfId="17736"/>
    <cellStyle name="Normal 15 15" xfId="703"/>
    <cellStyle name="Normal 15 2" xfId="556"/>
    <cellStyle name="Normal 15 2 10" xfId="9268"/>
    <cellStyle name="Normal 15 2 10 2" xfId="20294"/>
    <cellStyle name="Normal 15 2 11" xfId="17810"/>
    <cellStyle name="Normal 15 2 12" xfId="818"/>
    <cellStyle name="Normal 15 2 2" xfId="1120"/>
    <cellStyle name="Normal 15 2 2 2" xfId="1849"/>
    <cellStyle name="Normal 15 2 2 2 2" xfId="8347"/>
    <cellStyle name="Normal 15 2 2 2 2 2" xfId="17445"/>
    <cellStyle name="Normal 15 2 2 2 2 2 2" xfId="23253"/>
    <cellStyle name="Normal 15 2 2 2 2 3" xfId="19966"/>
    <cellStyle name="Normal 15 2 2 2 3" xfId="11369"/>
    <cellStyle name="Normal 15 2 2 2 3 2" xfId="22084"/>
    <cellStyle name="Normal 15 2 2 2 4" xfId="18797"/>
    <cellStyle name="Normal 15 2 2 3" xfId="7748"/>
    <cellStyle name="Normal 15 2 2 3 2" xfId="10737"/>
    <cellStyle name="Normal 15 2 2 3 2 2" xfId="21500"/>
    <cellStyle name="Normal 15 2 2 3 3" xfId="19382"/>
    <cellStyle name="Normal 15 2 2 4" xfId="16861"/>
    <cellStyle name="Normal 15 2 2 4 2" xfId="22669"/>
    <cellStyle name="Normal 15 2 2 5" xfId="9524"/>
    <cellStyle name="Normal 15 2 2 5 2" xfId="20550"/>
    <cellStyle name="Normal 15 2 2 6" xfId="18213"/>
    <cellStyle name="Normal 15 2 3" xfId="1342"/>
    <cellStyle name="Normal 15 2 3 2" xfId="2072"/>
    <cellStyle name="Normal 15 2 3 2 2" xfId="8549"/>
    <cellStyle name="Normal 15 2 3 2 2 2" xfId="17591"/>
    <cellStyle name="Normal 15 2 3 2 2 2 2" xfId="23399"/>
    <cellStyle name="Normal 15 2 3 2 2 3" xfId="20112"/>
    <cellStyle name="Normal 15 2 3 2 3" xfId="11522"/>
    <cellStyle name="Normal 15 2 3 2 3 2" xfId="22230"/>
    <cellStyle name="Normal 15 2 3 2 4" xfId="18943"/>
    <cellStyle name="Normal 15 2 3 3" xfId="7905"/>
    <cellStyle name="Normal 15 2 3 3 2" xfId="10910"/>
    <cellStyle name="Normal 15 2 3 3 2 2" xfId="21646"/>
    <cellStyle name="Normal 15 2 3 3 3" xfId="19528"/>
    <cellStyle name="Normal 15 2 3 4" xfId="17007"/>
    <cellStyle name="Normal 15 2 3 4 2" xfId="22815"/>
    <cellStyle name="Normal 15 2 3 5" xfId="9670"/>
    <cellStyle name="Normal 15 2 3 5 2" xfId="20696"/>
    <cellStyle name="Normal 15 2 3 6" xfId="18359"/>
    <cellStyle name="Normal 15 2 4" xfId="1556"/>
    <cellStyle name="Normal 15 2 4 2" xfId="8087"/>
    <cellStyle name="Normal 15 2 4 2 2" xfId="11100"/>
    <cellStyle name="Normal 15 2 4 2 2 2" xfId="21828"/>
    <cellStyle name="Normal 15 2 4 2 3" xfId="19710"/>
    <cellStyle name="Normal 15 2 4 3" xfId="17189"/>
    <cellStyle name="Normal 15 2 4 3 2" xfId="22997"/>
    <cellStyle name="Normal 15 2 4 4" xfId="9852"/>
    <cellStyle name="Normal 15 2 4 4 2" xfId="20878"/>
    <cellStyle name="Normal 15 2 4 5" xfId="18541"/>
    <cellStyle name="Normal 15 2 5" xfId="1771"/>
    <cellStyle name="Normal 15 2 5 2" xfId="8269"/>
    <cellStyle name="Normal 15 2 5 2 2" xfId="11295"/>
    <cellStyle name="Normal 15 2 5 2 2 2" xfId="22010"/>
    <cellStyle name="Normal 15 2 5 2 3" xfId="19892"/>
    <cellStyle name="Normal 15 2 5 3" xfId="17371"/>
    <cellStyle name="Normal 15 2 5 3 2" xfId="23179"/>
    <cellStyle name="Normal 15 2 5 4" xfId="9450"/>
    <cellStyle name="Normal 15 2 5 4 2" xfId="20476"/>
    <cellStyle name="Normal 15 2 5 5" xfId="18723"/>
    <cellStyle name="Normal 15 2 6" xfId="1045"/>
    <cellStyle name="Normal 15 2 6 2" xfId="7673"/>
    <cellStyle name="Normal 15 2 6 2 2" xfId="16787"/>
    <cellStyle name="Normal 15 2 6 2 2 2" xfId="22595"/>
    <cellStyle name="Normal 15 2 6 2 3" xfId="19308"/>
    <cellStyle name="Normal 15 2 6 3" xfId="10663"/>
    <cellStyle name="Normal 15 2 6 3 2" xfId="21426"/>
    <cellStyle name="Normal 15 2 6 4" xfId="18139"/>
    <cellStyle name="Normal 15 2 7" xfId="3468"/>
    <cellStyle name="Normal 15 2 7 2" xfId="10503"/>
    <cellStyle name="Normal 15 2 7 2 2" xfId="21280"/>
    <cellStyle name="Normal 15 2 7 3" xfId="17993"/>
    <cellStyle name="Normal 15 2 8" xfId="7448"/>
    <cellStyle name="Normal 15 2 8 2" xfId="10118"/>
    <cellStyle name="Normal 15 2 8 2 2" xfId="21097"/>
    <cellStyle name="Normal 15 2 8 3" xfId="19162"/>
    <cellStyle name="Normal 15 2 9" xfId="16641"/>
    <cellStyle name="Normal 15 2 9 2" xfId="22449"/>
    <cellStyle name="Normal 15 3" xfId="614"/>
    <cellStyle name="Normal 15 3 10" xfId="17846"/>
    <cellStyle name="Normal 15 3 11" xfId="855"/>
    <cellStyle name="Normal 15 3 2" xfId="1400"/>
    <cellStyle name="Normal 15 3 2 2" xfId="2108"/>
    <cellStyle name="Normal 15 3 2 2 2" xfId="8585"/>
    <cellStyle name="Normal 15 3 2 2 2 2" xfId="17627"/>
    <cellStyle name="Normal 15 3 2 2 2 2 2" xfId="23435"/>
    <cellStyle name="Normal 15 3 2 2 2 3" xfId="20148"/>
    <cellStyle name="Normal 15 3 2 2 3" xfId="11558"/>
    <cellStyle name="Normal 15 3 2 2 3 2" xfId="22266"/>
    <cellStyle name="Normal 15 3 2 2 4" xfId="18979"/>
    <cellStyle name="Normal 15 3 2 3" xfId="7941"/>
    <cellStyle name="Normal 15 3 2 3 2" xfId="10952"/>
    <cellStyle name="Normal 15 3 2 3 2 2" xfId="21682"/>
    <cellStyle name="Normal 15 3 2 3 3" xfId="19564"/>
    <cellStyle name="Normal 15 3 2 4" xfId="17043"/>
    <cellStyle name="Normal 15 3 2 4 2" xfId="22851"/>
    <cellStyle name="Normal 15 3 2 5" xfId="9706"/>
    <cellStyle name="Normal 15 3 2 5 2" xfId="20732"/>
    <cellStyle name="Normal 15 3 2 6" xfId="18395"/>
    <cellStyle name="Normal 15 3 3" xfId="1592"/>
    <cellStyle name="Normal 15 3 3 2" xfId="8123"/>
    <cellStyle name="Normal 15 3 3 2 2" xfId="11136"/>
    <cellStyle name="Normal 15 3 3 2 2 2" xfId="21864"/>
    <cellStyle name="Normal 15 3 3 2 3" xfId="19746"/>
    <cellStyle name="Normal 15 3 3 3" xfId="17225"/>
    <cellStyle name="Normal 15 3 3 3 2" xfId="23033"/>
    <cellStyle name="Normal 15 3 3 4" xfId="9888"/>
    <cellStyle name="Normal 15 3 3 4 2" xfId="20914"/>
    <cellStyle name="Normal 15 3 3 5" xfId="18577"/>
    <cellStyle name="Normal 15 3 4" xfId="1901"/>
    <cellStyle name="Normal 15 3 4 2" xfId="8383"/>
    <cellStyle name="Normal 15 3 4 2 2" xfId="11410"/>
    <cellStyle name="Normal 15 3 4 2 2 2" xfId="22120"/>
    <cellStyle name="Normal 15 3 4 2 3" xfId="20002"/>
    <cellStyle name="Normal 15 3 4 3" xfId="17481"/>
    <cellStyle name="Normal 15 3 4 3 2" xfId="23289"/>
    <cellStyle name="Normal 15 3 4 4" xfId="9560"/>
    <cellStyle name="Normal 15 3 4 4 2" xfId="20586"/>
    <cellStyle name="Normal 15 3 4 5" xfId="18833"/>
    <cellStyle name="Normal 15 3 5" xfId="1161"/>
    <cellStyle name="Normal 15 3 5 2" xfId="7789"/>
    <cellStyle name="Normal 15 3 5 2 2" xfId="16897"/>
    <cellStyle name="Normal 15 3 5 2 2 2" xfId="22705"/>
    <cellStyle name="Normal 15 3 5 2 3" xfId="19418"/>
    <cellStyle name="Normal 15 3 5 3" xfId="10773"/>
    <cellStyle name="Normal 15 3 5 3 2" xfId="21536"/>
    <cellStyle name="Normal 15 3 5 4" xfId="18249"/>
    <cellStyle name="Normal 15 3 6" xfId="3516"/>
    <cellStyle name="Normal 15 3 6 2" xfId="10550"/>
    <cellStyle name="Normal 15 3 6 2 2" xfId="21316"/>
    <cellStyle name="Normal 15 3 6 3" xfId="18029"/>
    <cellStyle name="Normal 15 3 7" xfId="7484"/>
    <cellStyle name="Normal 15 3 7 2" xfId="10159"/>
    <cellStyle name="Normal 15 3 7 2 2" xfId="21133"/>
    <cellStyle name="Normal 15 3 7 3" xfId="19198"/>
    <cellStyle name="Normal 15 3 8" xfId="16677"/>
    <cellStyle name="Normal 15 3 8 2" xfId="22485"/>
    <cellStyle name="Normal 15 3 9" xfId="9304"/>
    <cellStyle name="Normal 15 3 9 2" xfId="20330"/>
    <cellStyle name="Normal 15 4" xfId="655"/>
    <cellStyle name="Normal 15 4 10" xfId="17882"/>
    <cellStyle name="Normal 15 4 11" xfId="891"/>
    <cellStyle name="Normal 15 4 2" xfId="1441"/>
    <cellStyle name="Normal 15 4 2 2" xfId="2144"/>
    <cellStyle name="Normal 15 4 2 2 2" xfId="8621"/>
    <cellStyle name="Normal 15 4 2 2 2 2" xfId="17663"/>
    <cellStyle name="Normal 15 4 2 2 2 2 2" xfId="23471"/>
    <cellStyle name="Normal 15 4 2 2 2 3" xfId="20184"/>
    <cellStyle name="Normal 15 4 2 2 3" xfId="11594"/>
    <cellStyle name="Normal 15 4 2 2 3 2" xfId="22302"/>
    <cellStyle name="Normal 15 4 2 2 4" xfId="19015"/>
    <cellStyle name="Normal 15 4 2 3" xfId="7977"/>
    <cellStyle name="Normal 15 4 2 3 2" xfId="10989"/>
    <cellStyle name="Normal 15 4 2 3 2 2" xfId="21718"/>
    <cellStyle name="Normal 15 4 2 3 3" xfId="19600"/>
    <cellStyle name="Normal 15 4 2 4" xfId="17079"/>
    <cellStyle name="Normal 15 4 2 4 2" xfId="22887"/>
    <cellStyle name="Normal 15 4 2 5" xfId="9742"/>
    <cellStyle name="Normal 15 4 2 5 2" xfId="20768"/>
    <cellStyle name="Normal 15 4 2 6" xfId="18431"/>
    <cellStyle name="Normal 15 4 3" xfId="1628"/>
    <cellStyle name="Normal 15 4 3 2" xfId="8159"/>
    <cellStyle name="Normal 15 4 3 2 2" xfId="11172"/>
    <cellStyle name="Normal 15 4 3 2 2 2" xfId="21900"/>
    <cellStyle name="Normal 15 4 3 2 3" xfId="19782"/>
    <cellStyle name="Normal 15 4 3 3" xfId="17261"/>
    <cellStyle name="Normal 15 4 3 3 2" xfId="23069"/>
    <cellStyle name="Normal 15 4 3 4" xfId="9924"/>
    <cellStyle name="Normal 15 4 3 4 2" xfId="20950"/>
    <cellStyle name="Normal 15 4 3 5" xfId="18613"/>
    <cellStyle name="Normal 15 4 4" xfId="1942"/>
    <cellStyle name="Normal 15 4 4 2" xfId="8419"/>
    <cellStyle name="Normal 15 4 4 2 2" xfId="11448"/>
    <cellStyle name="Normal 15 4 4 2 2 2" xfId="22156"/>
    <cellStyle name="Normal 15 4 4 2 3" xfId="20038"/>
    <cellStyle name="Normal 15 4 4 3" xfId="17517"/>
    <cellStyle name="Normal 15 4 4 3 2" xfId="23325"/>
    <cellStyle name="Normal 15 4 4 4" xfId="9596"/>
    <cellStyle name="Normal 15 4 4 4 2" xfId="20622"/>
    <cellStyle name="Normal 15 4 4 5" xfId="18869"/>
    <cellStyle name="Normal 15 4 5" xfId="1199"/>
    <cellStyle name="Normal 15 4 5 2" xfId="7827"/>
    <cellStyle name="Normal 15 4 5 2 2" xfId="16933"/>
    <cellStyle name="Normal 15 4 5 2 2 2" xfId="22741"/>
    <cellStyle name="Normal 15 4 5 2 3" xfId="19454"/>
    <cellStyle name="Normal 15 4 5 3" xfId="10809"/>
    <cellStyle name="Normal 15 4 5 3 2" xfId="21572"/>
    <cellStyle name="Normal 15 4 5 4" xfId="18285"/>
    <cellStyle name="Normal 15 4 6" xfId="3555"/>
    <cellStyle name="Normal 15 4 6 2" xfId="10589"/>
    <cellStyle name="Normal 15 4 6 2 2" xfId="21352"/>
    <cellStyle name="Normal 15 4 6 3" xfId="18065"/>
    <cellStyle name="Normal 15 4 7" xfId="7520"/>
    <cellStyle name="Normal 15 4 7 2" xfId="10196"/>
    <cellStyle name="Normal 15 4 7 2 2" xfId="21169"/>
    <cellStyle name="Normal 15 4 7 3" xfId="19234"/>
    <cellStyle name="Normal 15 4 8" xfId="16713"/>
    <cellStyle name="Normal 15 4 8 2" xfId="22521"/>
    <cellStyle name="Normal 15 4 9" xfId="9340"/>
    <cellStyle name="Normal 15 4 9 2" xfId="20366"/>
    <cellStyle name="Normal 15 5" xfId="519"/>
    <cellStyle name="Normal 15 5 10" xfId="17773"/>
    <cellStyle name="Normal 15 5 11" xfId="752"/>
    <cellStyle name="Normal 15 5 2" xfId="1482"/>
    <cellStyle name="Normal 15 5 2 2" xfId="2180"/>
    <cellStyle name="Normal 15 5 2 2 2" xfId="8657"/>
    <cellStyle name="Normal 15 5 2 2 2 2" xfId="17699"/>
    <cellStyle name="Normal 15 5 2 2 2 2 2" xfId="23507"/>
    <cellStyle name="Normal 15 5 2 2 2 3" xfId="20220"/>
    <cellStyle name="Normal 15 5 2 2 3" xfId="11630"/>
    <cellStyle name="Normal 15 5 2 2 3 2" xfId="22338"/>
    <cellStyle name="Normal 15 5 2 2 4" xfId="19051"/>
    <cellStyle name="Normal 15 5 2 3" xfId="8013"/>
    <cellStyle name="Normal 15 5 2 3 2" xfId="11026"/>
    <cellStyle name="Normal 15 5 2 3 2 2" xfId="21754"/>
    <cellStyle name="Normal 15 5 2 3 3" xfId="19636"/>
    <cellStyle name="Normal 15 5 2 4" xfId="17115"/>
    <cellStyle name="Normal 15 5 2 4 2" xfId="22923"/>
    <cellStyle name="Normal 15 5 2 5" xfId="9778"/>
    <cellStyle name="Normal 15 5 2 5 2" xfId="20804"/>
    <cellStyle name="Normal 15 5 2 6" xfId="18467"/>
    <cellStyle name="Normal 15 5 3" xfId="1664"/>
    <cellStyle name="Normal 15 5 3 2" xfId="8195"/>
    <cellStyle name="Normal 15 5 3 2 2" xfId="11208"/>
    <cellStyle name="Normal 15 5 3 2 2 2" xfId="21936"/>
    <cellStyle name="Normal 15 5 3 2 3" xfId="19818"/>
    <cellStyle name="Normal 15 5 3 3" xfId="17297"/>
    <cellStyle name="Normal 15 5 3 3 2" xfId="23105"/>
    <cellStyle name="Normal 15 5 3 4" xfId="9960"/>
    <cellStyle name="Normal 15 5 3 4 2" xfId="20986"/>
    <cellStyle name="Normal 15 5 3 5" xfId="18649"/>
    <cellStyle name="Normal 15 5 4" xfId="1812"/>
    <cellStyle name="Normal 15 5 4 2" xfId="8310"/>
    <cellStyle name="Normal 15 5 4 2 2" xfId="11332"/>
    <cellStyle name="Normal 15 5 4 2 2 2" xfId="22047"/>
    <cellStyle name="Normal 15 5 4 2 3" xfId="19929"/>
    <cellStyle name="Normal 15 5 4 3" xfId="17408"/>
    <cellStyle name="Normal 15 5 4 3 2" xfId="23216"/>
    <cellStyle name="Normal 15 5 4 4" xfId="9487"/>
    <cellStyle name="Normal 15 5 4 4 2" xfId="20513"/>
    <cellStyle name="Normal 15 5 4 5" xfId="18760"/>
    <cellStyle name="Normal 15 5 5" xfId="1083"/>
    <cellStyle name="Normal 15 5 5 2" xfId="7711"/>
    <cellStyle name="Normal 15 5 5 2 2" xfId="16824"/>
    <cellStyle name="Normal 15 5 5 2 2 2" xfId="22632"/>
    <cellStyle name="Normal 15 5 5 2 3" xfId="19345"/>
    <cellStyle name="Normal 15 5 5 3" xfId="10700"/>
    <cellStyle name="Normal 15 5 5 3 2" xfId="21463"/>
    <cellStyle name="Normal 15 5 5 4" xfId="18176"/>
    <cellStyle name="Normal 15 5 6" xfId="3412"/>
    <cellStyle name="Normal 15 5 6 2" xfId="10448"/>
    <cellStyle name="Normal 15 5 6 2 2" xfId="21243"/>
    <cellStyle name="Normal 15 5 6 3" xfId="17956"/>
    <cellStyle name="Normal 15 5 7" xfId="7411"/>
    <cellStyle name="Normal 15 5 7 2" xfId="10081"/>
    <cellStyle name="Normal 15 5 7 2 2" xfId="21060"/>
    <cellStyle name="Normal 15 5 7 3" xfId="19125"/>
    <cellStyle name="Normal 15 5 8" xfId="16604"/>
    <cellStyle name="Normal 15 5 8 2" xfId="22412"/>
    <cellStyle name="Normal 15 5 9" xfId="9376"/>
    <cellStyle name="Normal 15 5 9 2" xfId="20402"/>
    <cellStyle name="Normal 15 6" xfId="1276"/>
    <cellStyle name="Normal 15 6 2" xfId="2035"/>
    <cellStyle name="Normal 15 6 2 2" xfId="8512"/>
    <cellStyle name="Normal 15 6 2 2 2" xfId="17554"/>
    <cellStyle name="Normal 15 6 2 2 2 2" xfId="23362"/>
    <cellStyle name="Normal 15 6 2 2 3" xfId="20075"/>
    <cellStyle name="Normal 15 6 2 3" xfId="11485"/>
    <cellStyle name="Normal 15 6 2 3 2" xfId="22193"/>
    <cellStyle name="Normal 15 6 2 4" xfId="18906"/>
    <cellStyle name="Normal 15 6 3" xfId="7868"/>
    <cellStyle name="Normal 15 6 3 2" xfId="10866"/>
    <cellStyle name="Normal 15 6 3 2 2" xfId="21609"/>
    <cellStyle name="Normal 15 6 3 3" xfId="19491"/>
    <cellStyle name="Normal 15 6 4" xfId="16970"/>
    <cellStyle name="Normal 15 6 4 2" xfId="22778"/>
    <cellStyle name="Normal 15 6 5" xfId="9633"/>
    <cellStyle name="Normal 15 6 5 2" xfId="20659"/>
    <cellStyle name="Normal 15 6 6" xfId="18322"/>
    <cellStyle name="Normal 15 7" xfId="1519"/>
    <cellStyle name="Normal 15 7 2" xfId="8050"/>
    <cellStyle name="Normal 15 7 2 2" xfId="11063"/>
    <cellStyle name="Normal 15 7 2 2 2" xfId="21791"/>
    <cellStyle name="Normal 15 7 2 3" xfId="19673"/>
    <cellStyle name="Normal 15 7 3" xfId="17152"/>
    <cellStyle name="Normal 15 7 3 2" xfId="22960"/>
    <cellStyle name="Normal 15 7 4" xfId="9815"/>
    <cellStyle name="Normal 15 7 4 2" xfId="20841"/>
    <cellStyle name="Normal 15 7 5" xfId="18504"/>
    <cellStyle name="Normal 15 8" xfId="1705"/>
    <cellStyle name="Normal 15 8 2" xfId="8232"/>
    <cellStyle name="Normal 15 8 2 2" xfId="11247"/>
    <cellStyle name="Normal 15 8 2 2 2" xfId="21973"/>
    <cellStyle name="Normal 15 8 2 3" xfId="19855"/>
    <cellStyle name="Normal 15 8 3" xfId="17334"/>
    <cellStyle name="Normal 15 8 3 2" xfId="23142"/>
    <cellStyle name="Normal 15 8 4" xfId="9413"/>
    <cellStyle name="Normal 15 8 4 2" xfId="20439"/>
    <cellStyle name="Normal 15 8 5" xfId="18686"/>
    <cellStyle name="Normal 15 9" xfId="999"/>
    <cellStyle name="Normal 15 9 2" xfId="7627"/>
    <cellStyle name="Normal 15 9 2 2" xfId="16750"/>
    <cellStyle name="Normal 15 9 2 2 2" xfId="22558"/>
    <cellStyle name="Normal 15 9 2 3" xfId="19271"/>
    <cellStyle name="Normal 15 9 3" xfId="10626"/>
    <cellStyle name="Normal 15 9 3 2" xfId="21389"/>
    <cellStyle name="Normal 15 9 4" xfId="18102"/>
    <cellStyle name="Normal 16" xfId="184"/>
    <cellStyle name="Normal 17" xfId="183"/>
    <cellStyle name="Normal 17 10" xfId="9212"/>
    <cellStyle name="Normal 17 10 2" xfId="20238"/>
    <cellStyle name="Normal 17 11" xfId="17717"/>
    <cellStyle name="Normal 17 12" xfId="682"/>
    <cellStyle name="Normal 17 2" xfId="500"/>
    <cellStyle name="Normal 17 2 2" xfId="1789"/>
    <cellStyle name="Normal 17 2 2 2" xfId="8287"/>
    <cellStyle name="Normal 17 2 2 2 2" xfId="17389"/>
    <cellStyle name="Normal 17 2 2 2 2 2" xfId="23197"/>
    <cellStyle name="Normal 17 2 2 2 3" xfId="19910"/>
    <cellStyle name="Normal 17 2 2 3" xfId="11313"/>
    <cellStyle name="Normal 17 2 2 3 2" xfId="22028"/>
    <cellStyle name="Normal 17 2 2 4" xfId="18741"/>
    <cellStyle name="Normal 17 2 3" xfId="1063"/>
    <cellStyle name="Normal 17 2 3 2" xfId="7691"/>
    <cellStyle name="Normal 17 2 3 2 2" xfId="16805"/>
    <cellStyle name="Normal 17 2 3 2 2 2" xfId="22613"/>
    <cellStyle name="Normal 17 2 3 2 3" xfId="19326"/>
    <cellStyle name="Normal 17 2 3 3" xfId="10681"/>
    <cellStyle name="Normal 17 2 3 3 2" xfId="21444"/>
    <cellStyle name="Normal 17 2 3 4" xfId="18157"/>
    <cellStyle name="Normal 17 2 4" xfId="3387"/>
    <cellStyle name="Normal 17 2 4 2" xfId="10423"/>
    <cellStyle name="Normal 17 2 4 2 2" xfId="21224"/>
    <cellStyle name="Normal 17 2 4 3" xfId="17937"/>
    <cellStyle name="Normal 17 2 5" xfId="7392"/>
    <cellStyle name="Normal 17 2 5 2" xfId="10058"/>
    <cellStyle name="Normal 17 2 5 2 2" xfId="21041"/>
    <cellStyle name="Normal 17 2 5 3" xfId="19106"/>
    <cellStyle name="Normal 17 2 6" xfId="16585"/>
    <cellStyle name="Normal 17 2 6 2" xfId="22393"/>
    <cellStyle name="Normal 17 2 7" xfId="9468"/>
    <cellStyle name="Normal 17 2 7 2" xfId="20494"/>
    <cellStyle name="Normal 17 2 8" xfId="17754"/>
    <cellStyle name="Normal 17 2 9" xfId="724"/>
    <cellStyle name="Normal 17 3" xfId="1248"/>
    <cellStyle name="Normal 17 3 2" xfId="2016"/>
    <cellStyle name="Normal 17 3 2 2" xfId="8493"/>
    <cellStyle name="Normal 17 3 2 2 2" xfId="17535"/>
    <cellStyle name="Normal 17 3 2 2 2 2" xfId="23343"/>
    <cellStyle name="Normal 17 3 2 2 3" xfId="20056"/>
    <cellStyle name="Normal 17 3 2 3" xfId="11466"/>
    <cellStyle name="Normal 17 3 2 3 2" xfId="22174"/>
    <cellStyle name="Normal 17 3 2 4" xfId="18887"/>
    <cellStyle name="Normal 17 3 3" xfId="7849"/>
    <cellStyle name="Normal 17 3 3 2" xfId="10844"/>
    <cellStyle name="Normal 17 3 3 2 2" xfId="21590"/>
    <cellStyle name="Normal 17 3 3 3" xfId="19472"/>
    <cellStyle name="Normal 17 3 4" xfId="16951"/>
    <cellStyle name="Normal 17 3 4 2" xfId="22759"/>
    <cellStyle name="Normal 17 3 5" xfId="9614"/>
    <cellStyle name="Normal 17 3 5 2" xfId="20640"/>
    <cellStyle name="Normal 17 3 6" xfId="18303"/>
    <cellStyle name="Normal 17 4" xfId="1500"/>
    <cellStyle name="Normal 17 4 2" xfId="8031"/>
    <cellStyle name="Normal 17 4 2 2" xfId="11044"/>
    <cellStyle name="Normal 17 4 2 2 2" xfId="21772"/>
    <cellStyle name="Normal 17 4 2 3" xfId="19654"/>
    <cellStyle name="Normal 17 4 3" xfId="17133"/>
    <cellStyle name="Normal 17 4 3 2" xfId="22941"/>
    <cellStyle name="Normal 17 4 4" xfId="9796"/>
    <cellStyle name="Normal 17 4 4 2" xfId="20822"/>
    <cellStyle name="Normal 17 4 5" xfId="18485"/>
    <cellStyle name="Normal 17 5" xfId="1682"/>
    <cellStyle name="Normal 17 5 2" xfId="8213"/>
    <cellStyle name="Normal 17 5 2 2" xfId="11226"/>
    <cellStyle name="Normal 17 5 2 2 2" xfId="21954"/>
    <cellStyle name="Normal 17 5 2 3" xfId="19836"/>
    <cellStyle name="Normal 17 5 3" xfId="17315"/>
    <cellStyle name="Normal 17 5 3 2" xfId="23123"/>
    <cellStyle name="Normal 17 5 4" xfId="9394"/>
    <cellStyle name="Normal 17 5 4 2" xfId="20420"/>
    <cellStyle name="Normal 17 5 5" xfId="18667"/>
    <cellStyle name="Normal 17 6" xfId="916"/>
    <cellStyle name="Normal 17 6 2" xfId="7544"/>
    <cellStyle name="Normal 17 6 2 2" xfId="16731"/>
    <cellStyle name="Normal 17 6 2 2 2" xfId="22539"/>
    <cellStyle name="Normal 17 6 2 3" xfId="19252"/>
    <cellStyle name="Normal 17 6 3" xfId="10607"/>
    <cellStyle name="Normal 17 6 3 2" xfId="21370"/>
    <cellStyle name="Normal 17 6 4" xfId="18083"/>
    <cellStyle name="Normal 17 7" xfId="3188"/>
    <cellStyle name="Normal 17 7 2" xfId="10237"/>
    <cellStyle name="Normal 17 7 2 2" xfId="21187"/>
    <cellStyle name="Normal 17 7 3" xfId="17900"/>
    <cellStyle name="Normal 17 8" xfId="7355"/>
    <cellStyle name="Normal 17 8 2" xfId="9978"/>
    <cellStyle name="Normal 17 8 2 2" xfId="21004"/>
    <cellStyle name="Normal 17 8 3" xfId="19069"/>
    <cellStyle name="Normal 17 9" xfId="16548"/>
    <cellStyle name="Normal 17 9 2" xfId="22356"/>
    <cellStyle name="Normal 18" xfId="537"/>
    <cellStyle name="Normal 18 10" xfId="9249"/>
    <cellStyle name="Normal 18 10 2" xfId="20275"/>
    <cellStyle name="Normal 18 11" xfId="17791"/>
    <cellStyle name="Normal 18 12" xfId="799"/>
    <cellStyle name="Normal 18 2" xfId="1101"/>
    <cellStyle name="Normal 18 2 2" xfId="1830"/>
    <cellStyle name="Normal 18 2 2 2" xfId="8328"/>
    <cellStyle name="Normal 18 2 2 2 2" xfId="17426"/>
    <cellStyle name="Normal 18 2 2 2 2 2" xfId="23234"/>
    <cellStyle name="Normal 18 2 2 2 3" xfId="19947"/>
    <cellStyle name="Normal 18 2 2 3" xfId="11350"/>
    <cellStyle name="Normal 18 2 2 3 2" xfId="22065"/>
    <cellStyle name="Normal 18 2 2 4" xfId="18778"/>
    <cellStyle name="Normal 18 2 3" xfId="7729"/>
    <cellStyle name="Normal 18 2 3 2" xfId="10718"/>
    <cellStyle name="Normal 18 2 3 2 2" xfId="21481"/>
    <cellStyle name="Normal 18 2 3 3" xfId="19363"/>
    <cellStyle name="Normal 18 2 4" xfId="16842"/>
    <cellStyle name="Normal 18 2 4 2" xfId="22650"/>
    <cellStyle name="Normal 18 2 5" xfId="9505"/>
    <cellStyle name="Normal 18 2 5 2" xfId="20531"/>
    <cellStyle name="Normal 18 2 6" xfId="18194"/>
    <cellStyle name="Normal 18 3" xfId="1323"/>
    <cellStyle name="Normal 18 3 2" xfId="2053"/>
    <cellStyle name="Normal 18 3 2 2" xfId="8530"/>
    <cellStyle name="Normal 18 3 2 2 2" xfId="17572"/>
    <cellStyle name="Normal 18 3 2 2 2 2" xfId="23380"/>
    <cellStyle name="Normal 18 3 2 2 3" xfId="20093"/>
    <cellStyle name="Normal 18 3 2 3" xfId="11503"/>
    <cellStyle name="Normal 18 3 2 3 2" xfId="22211"/>
    <cellStyle name="Normal 18 3 2 4" xfId="18924"/>
    <cellStyle name="Normal 18 3 3" xfId="7886"/>
    <cellStyle name="Normal 18 3 3 2" xfId="10891"/>
    <cellStyle name="Normal 18 3 3 2 2" xfId="21627"/>
    <cellStyle name="Normal 18 3 3 3" xfId="19509"/>
    <cellStyle name="Normal 18 3 4" xfId="16988"/>
    <cellStyle name="Normal 18 3 4 2" xfId="22796"/>
    <cellStyle name="Normal 18 3 5" xfId="9651"/>
    <cellStyle name="Normal 18 3 5 2" xfId="20677"/>
    <cellStyle name="Normal 18 3 6" xfId="18340"/>
    <cellStyle name="Normal 18 4" xfId="1537"/>
    <cellStyle name="Normal 18 4 2" xfId="8068"/>
    <cellStyle name="Normal 18 4 2 2" xfId="11081"/>
    <cellStyle name="Normal 18 4 2 2 2" xfId="21809"/>
    <cellStyle name="Normal 18 4 2 3" xfId="19691"/>
    <cellStyle name="Normal 18 4 3" xfId="17170"/>
    <cellStyle name="Normal 18 4 3 2" xfId="22978"/>
    <cellStyle name="Normal 18 4 4" xfId="9833"/>
    <cellStyle name="Normal 18 4 4 2" xfId="20859"/>
    <cellStyle name="Normal 18 4 5" xfId="18522"/>
    <cellStyle name="Normal 18 5" xfId="1752"/>
    <cellStyle name="Normal 18 5 2" xfId="8250"/>
    <cellStyle name="Normal 18 5 2 2" xfId="11276"/>
    <cellStyle name="Normal 18 5 2 2 2" xfId="21991"/>
    <cellStyle name="Normal 18 5 2 3" xfId="19873"/>
    <cellStyle name="Normal 18 5 3" xfId="17352"/>
    <cellStyle name="Normal 18 5 3 2" xfId="23160"/>
    <cellStyle name="Normal 18 5 4" xfId="9431"/>
    <cellStyle name="Normal 18 5 4 2" xfId="20457"/>
    <cellStyle name="Normal 18 5 5" xfId="18704"/>
    <cellStyle name="Normal 18 6" xfId="1026"/>
    <cellStyle name="Normal 18 6 2" xfId="7654"/>
    <cellStyle name="Normal 18 6 2 2" xfId="16768"/>
    <cellStyle name="Normal 18 6 2 2 2" xfId="22576"/>
    <cellStyle name="Normal 18 6 2 3" xfId="19289"/>
    <cellStyle name="Normal 18 6 3" xfId="10644"/>
    <cellStyle name="Normal 18 6 3 2" xfId="21407"/>
    <cellStyle name="Normal 18 6 4" xfId="18120"/>
    <cellStyle name="Normal 18 7" xfId="3449"/>
    <cellStyle name="Normal 18 7 2" xfId="10484"/>
    <cellStyle name="Normal 18 7 2 2" xfId="21261"/>
    <cellStyle name="Normal 18 7 3" xfId="17974"/>
    <cellStyle name="Normal 18 8" xfId="7429"/>
    <cellStyle name="Normal 18 8 2" xfId="10099"/>
    <cellStyle name="Normal 18 8 2 2" xfId="21078"/>
    <cellStyle name="Normal 18 8 3" xfId="19143"/>
    <cellStyle name="Normal 18 9" xfId="16622"/>
    <cellStyle name="Normal 18 9 2" xfId="22430"/>
    <cellStyle name="Normal 19" xfId="909"/>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38"/>
    <cellStyle name="Normal 2 33 10" xfId="9250"/>
    <cellStyle name="Normal 2 33 10 2" xfId="20276"/>
    <cellStyle name="Normal 2 33 11" xfId="17792"/>
    <cellStyle name="Normal 2 33 12" xfId="800"/>
    <cellStyle name="Normal 2 33 2" xfId="1102"/>
    <cellStyle name="Normal 2 33 2 2" xfId="1831"/>
    <cellStyle name="Normal 2 33 2 2 2" xfId="8329"/>
    <cellStyle name="Normal 2 33 2 2 2 2" xfId="17427"/>
    <cellStyle name="Normal 2 33 2 2 2 2 2" xfId="23235"/>
    <cellStyle name="Normal 2 33 2 2 2 3" xfId="19948"/>
    <cellStyle name="Normal 2 33 2 2 3" xfId="11351"/>
    <cellStyle name="Normal 2 33 2 2 3 2" xfId="22066"/>
    <cellStyle name="Normal 2 33 2 2 4" xfId="18779"/>
    <cellStyle name="Normal 2 33 2 3" xfId="7730"/>
    <cellStyle name="Normal 2 33 2 3 2" xfId="10719"/>
    <cellStyle name="Normal 2 33 2 3 2 2" xfId="21482"/>
    <cellStyle name="Normal 2 33 2 3 3" xfId="19364"/>
    <cellStyle name="Normal 2 33 2 4" xfId="16843"/>
    <cellStyle name="Normal 2 33 2 4 2" xfId="22651"/>
    <cellStyle name="Normal 2 33 2 5" xfId="9506"/>
    <cellStyle name="Normal 2 33 2 5 2" xfId="20532"/>
    <cellStyle name="Normal 2 33 2 6" xfId="18195"/>
    <cellStyle name="Normal 2 33 3" xfId="1324"/>
    <cellStyle name="Normal 2 33 3 2" xfId="2054"/>
    <cellStyle name="Normal 2 33 3 2 2" xfId="8531"/>
    <cellStyle name="Normal 2 33 3 2 2 2" xfId="17573"/>
    <cellStyle name="Normal 2 33 3 2 2 2 2" xfId="23381"/>
    <cellStyle name="Normal 2 33 3 2 2 3" xfId="20094"/>
    <cellStyle name="Normal 2 33 3 2 3" xfId="11504"/>
    <cellStyle name="Normal 2 33 3 2 3 2" xfId="22212"/>
    <cellStyle name="Normal 2 33 3 2 4" xfId="18925"/>
    <cellStyle name="Normal 2 33 3 3" xfId="7887"/>
    <cellStyle name="Normal 2 33 3 3 2" xfId="10892"/>
    <cellStyle name="Normal 2 33 3 3 2 2" xfId="21628"/>
    <cellStyle name="Normal 2 33 3 3 3" xfId="19510"/>
    <cellStyle name="Normal 2 33 3 4" xfId="16989"/>
    <cellStyle name="Normal 2 33 3 4 2" xfId="22797"/>
    <cellStyle name="Normal 2 33 3 5" xfId="9652"/>
    <cellStyle name="Normal 2 33 3 5 2" xfId="20678"/>
    <cellStyle name="Normal 2 33 3 6" xfId="18341"/>
    <cellStyle name="Normal 2 33 4" xfId="1538"/>
    <cellStyle name="Normal 2 33 4 2" xfId="8069"/>
    <cellStyle name="Normal 2 33 4 2 2" xfId="11082"/>
    <cellStyle name="Normal 2 33 4 2 2 2" xfId="21810"/>
    <cellStyle name="Normal 2 33 4 2 3" xfId="19692"/>
    <cellStyle name="Normal 2 33 4 3" xfId="17171"/>
    <cellStyle name="Normal 2 33 4 3 2" xfId="22979"/>
    <cellStyle name="Normal 2 33 4 4" xfId="9834"/>
    <cellStyle name="Normal 2 33 4 4 2" xfId="20860"/>
    <cellStyle name="Normal 2 33 4 5" xfId="18523"/>
    <cellStyle name="Normal 2 33 5" xfId="1753"/>
    <cellStyle name="Normal 2 33 5 2" xfId="8251"/>
    <cellStyle name="Normal 2 33 5 2 2" xfId="11277"/>
    <cellStyle name="Normal 2 33 5 2 2 2" xfId="21992"/>
    <cellStyle name="Normal 2 33 5 2 3" xfId="19874"/>
    <cellStyle name="Normal 2 33 5 3" xfId="17353"/>
    <cellStyle name="Normal 2 33 5 3 2" xfId="23161"/>
    <cellStyle name="Normal 2 33 5 4" xfId="9432"/>
    <cellStyle name="Normal 2 33 5 4 2" xfId="20458"/>
    <cellStyle name="Normal 2 33 5 5" xfId="18705"/>
    <cellStyle name="Normal 2 33 6" xfId="1027"/>
    <cellStyle name="Normal 2 33 6 2" xfId="7655"/>
    <cellStyle name="Normal 2 33 6 2 2" xfId="16769"/>
    <cellStyle name="Normal 2 33 6 2 2 2" xfId="22577"/>
    <cellStyle name="Normal 2 33 6 2 3" xfId="19290"/>
    <cellStyle name="Normal 2 33 6 3" xfId="10645"/>
    <cellStyle name="Normal 2 33 6 3 2" xfId="21408"/>
    <cellStyle name="Normal 2 33 6 4" xfId="18121"/>
    <cellStyle name="Normal 2 33 7" xfId="3450"/>
    <cellStyle name="Normal 2 33 7 2" xfId="10485"/>
    <cellStyle name="Normal 2 33 7 2 2" xfId="21262"/>
    <cellStyle name="Normal 2 33 7 3" xfId="17975"/>
    <cellStyle name="Normal 2 33 8" xfId="7430"/>
    <cellStyle name="Normal 2 33 8 2" xfId="10100"/>
    <cellStyle name="Normal 2 33 8 2 2" xfId="21079"/>
    <cellStyle name="Normal 2 33 8 3" xfId="19144"/>
    <cellStyle name="Normal 2 33 9" xfId="16623"/>
    <cellStyle name="Normal 2 33 9 2" xfId="22431"/>
    <cellStyle name="Normal 2 34" xfId="578"/>
    <cellStyle name="Normal 2 34 10" xfId="17828"/>
    <cellStyle name="Normal 2 34 11" xfId="836"/>
    <cellStyle name="Normal 2 34 2" xfId="1364"/>
    <cellStyle name="Normal 2 34 2 2" xfId="2090"/>
    <cellStyle name="Normal 2 34 2 2 2" xfId="8567"/>
    <cellStyle name="Normal 2 34 2 2 2 2" xfId="17609"/>
    <cellStyle name="Normal 2 34 2 2 2 2 2" xfId="23417"/>
    <cellStyle name="Normal 2 34 2 2 2 3" xfId="20130"/>
    <cellStyle name="Normal 2 34 2 2 3" xfId="11540"/>
    <cellStyle name="Normal 2 34 2 2 3 2" xfId="22248"/>
    <cellStyle name="Normal 2 34 2 2 4" xfId="18961"/>
    <cellStyle name="Normal 2 34 2 3" xfId="7923"/>
    <cellStyle name="Normal 2 34 2 3 2" xfId="10928"/>
    <cellStyle name="Normal 2 34 2 3 2 2" xfId="21664"/>
    <cellStyle name="Normal 2 34 2 3 3" xfId="19546"/>
    <cellStyle name="Normal 2 34 2 4" xfId="17025"/>
    <cellStyle name="Normal 2 34 2 4 2" xfId="22833"/>
    <cellStyle name="Normal 2 34 2 5" xfId="9688"/>
    <cellStyle name="Normal 2 34 2 5 2" xfId="20714"/>
    <cellStyle name="Normal 2 34 2 6" xfId="18377"/>
    <cellStyle name="Normal 2 34 3" xfId="1574"/>
    <cellStyle name="Normal 2 34 3 2" xfId="8105"/>
    <cellStyle name="Normal 2 34 3 2 2" xfId="11118"/>
    <cellStyle name="Normal 2 34 3 2 2 2" xfId="21846"/>
    <cellStyle name="Normal 2 34 3 2 3" xfId="19728"/>
    <cellStyle name="Normal 2 34 3 3" xfId="17207"/>
    <cellStyle name="Normal 2 34 3 3 2" xfId="23015"/>
    <cellStyle name="Normal 2 34 3 4" xfId="9870"/>
    <cellStyle name="Normal 2 34 3 4 2" xfId="20896"/>
    <cellStyle name="Normal 2 34 3 5" xfId="18559"/>
    <cellStyle name="Normal 2 34 4" xfId="1869"/>
    <cellStyle name="Normal 2 34 4 2" xfId="8365"/>
    <cellStyle name="Normal 2 34 4 2 2" xfId="11387"/>
    <cellStyle name="Normal 2 34 4 2 2 2" xfId="22102"/>
    <cellStyle name="Normal 2 34 4 2 3" xfId="19984"/>
    <cellStyle name="Normal 2 34 4 3" xfId="17463"/>
    <cellStyle name="Normal 2 34 4 3 2" xfId="23271"/>
    <cellStyle name="Normal 2 34 4 4" xfId="9542"/>
    <cellStyle name="Normal 2 34 4 4 2" xfId="20568"/>
    <cellStyle name="Normal 2 34 4 5" xfId="18815"/>
    <cellStyle name="Normal 2 34 5" xfId="1139"/>
    <cellStyle name="Normal 2 34 5 2" xfId="7767"/>
    <cellStyle name="Normal 2 34 5 2 2" xfId="16879"/>
    <cellStyle name="Normal 2 34 5 2 2 2" xfId="22687"/>
    <cellStyle name="Normal 2 34 5 2 3" xfId="19400"/>
    <cellStyle name="Normal 2 34 5 3" xfId="10755"/>
    <cellStyle name="Normal 2 34 5 3 2" xfId="21518"/>
    <cellStyle name="Normal 2 34 5 4" xfId="18231"/>
    <cellStyle name="Normal 2 34 6" xfId="3489"/>
    <cellStyle name="Normal 2 34 6 2" xfId="10524"/>
    <cellStyle name="Normal 2 34 6 2 2" xfId="21298"/>
    <cellStyle name="Normal 2 34 6 3" xfId="18011"/>
    <cellStyle name="Normal 2 34 7" xfId="7466"/>
    <cellStyle name="Normal 2 34 7 2" xfId="10136"/>
    <cellStyle name="Normal 2 34 7 2 2" xfId="21115"/>
    <cellStyle name="Normal 2 34 7 3" xfId="19180"/>
    <cellStyle name="Normal 2 34 8" xfId="16659"/>
    <cellStyle name="Normal 2 34 8 2" xfId="22467"/>
    <cellStyle name="Normal 2 34 9" xfId="9286"/>
    <cellStyle name="Normal 2 34 9 2" xfId="20312"/>
    <cellStyle name="Normal 2 35" xfId="632"/>
    <cellStyle name="Normal 2 35 10" xfId="17864"/>
    <cellStyle name="Normal 2 35 11" xfId="873"/>
    <cellStyle name="Normal 2 35 2" xfId="1418"/>
    <cellStyle name="Normal 2 35 2 2" xfId="2126"/>
    <cellStyle name="Normal 2 35 2 2 2" xfId="8603"/>
    <cellStyle name="Normal 2 35 2 2 2 2" xfId="17645"/>
    <cellStyle name="Normal 2 35 2 2 2 2 2" xfId="23453"/>
    <cellStyle name="Normal 2 35 2 2 2 3" xfId="20166"/>
    <cellStyle name="Normal 2 35 2 2 3" xfId="11576"/>
    <cellStyle name="Normal 2 35 2 2 3 2" xfId="22284"/>
    <cellStyle name="Normal 2 35 2 2 4" xfId="18997"/>
    <cellStyle name="Normal 2 35 2 3" xfId="7959"/>
    <cellStyle name="Normal 2 35 2 3 2" xfId="10970"/>
    <cellStyle name="Normal 2 35 2 3 2 2" xfId="21700"/>
    <cellStyle name="Normal 2 35 2 3 3" xfId="19582"/>
    <cellStyle name="Normal 2 35 2 4" xfId="17061"/>
    <cellStyle name="Normal 2 35 2 4 2" xfId="22869"/>
    <cellStyle name="Normal 2 35 2 5" xfId="9724"/>
    <cellStyle name="Normal 2 35 2 5 2" xfId="20750"/>
    <cellStyle name="Normal 2 35 2 6" xfId="18413"/>
    <cellStyle name="Normal 2 35 3" xfId="1610"/>
    <cellStyle name="Normal 2 35 3 2" xfId="8141"/>
    <cellStyle name="Normal 2 35 3 2 2" xfId="11154"/>
    <cellStyle name="Normal 2 35 3 2 2 2" xfId="21882"/>
    <cellStyle name="Normal 2 35 3 2 3" xfId="19764"/>
    <cellStyle name="Normal 2 35 3 3" xfId="17243"/>
    <cellStyle name="Normal 2 35 3 3 2" xfId="23051"/>
    <cellStyle name="Normal 2 35 3 4" xfId="9906"/>
    <cellStyle name="Normal 2 35 3 4 2" xfId="20932"/>
    <cellStyle name="Normal 2 35 3 5" xfId="18595"/>
    <cellStyle name="Normal 2 35 4" xfId="1919"/>
    <cellStyle name="Normal 2 35 4 2" xfId="8401"/>
    <cellStyle name="Normal 2 35 4 2 2" xfId="11428"/>
    <cellStyle name="Normal 2 35 4 2 2 2" xfId="22138"/>
    <cellStyle name="Normal 2 35 4 2 3" xfId="20020"/>
    <cellStyle name="Normal 2 35 4 3" xfId="17499"/>
    <cellStyle name="Normal 2 35 4 3 2" xfId="23307"/>
    <cellStyle name="Normal 2 35 4 4" xfId="9578"/>
    <cellStyle name="Normal 2 35 4 4 2" xfId="20604"/>
    <cellStyle name="Normal 2 35 4 5" xfId="18851"/>
    <cellStyle name="Normal 2 35 5" xfId="1179"/>
    <cellStyle name="Normal 2 35 5 2" xfId="7807"/>
    <cellStyle name="Normal 2 35 5 2 2" xfId="16915"/>
    <cellStyle name="Normal 2 35 5 2 2 2" xfId="22723"/>
    <cellStyle name="Normal 2 35 5 2 3" xfId="19436"/>
    <cellStyle name="Normal 2 35 5 3" xfId="10791"/>
    <cellStyle name="Normal 2 35 5 3 2" xfId="21554"/>
    <cellStyle name="Normal 2 35 5 4" xfId="18267"/>
    <cellStyle name="Normal 2 35 6" xfId="3534"/>
    <cellStyle name="Normal 2 35 6 2" xfId="10568"/>
    <cellStyle name="Normal 2 35 6 2 2" xfId="21334"/>
    <cellStyle name="Normal 2 35 6 3" xfId="18047"/>
    <cellStyle name="Normal 2 35 7" xfId="7502"/>
    <cellStyle name="Normal 2 35 7 2" xfId="10177"/>
    <cellStyle name="Normal 2 35 7 2 2" xfId="21151"/>
    <cellStyle name="Normal 2 35 7 3" xfId="19216"/>
    <cellStyle name="Normal 2 35 8" xfId="16695"/>
    <cellStyle name="Normal 2 35 8 2" xfId="22503"/>
    <cellStyle name="Normal 2 35 9" xfId="9322"/>
    <cellStyle name="Normal 2 35 9 2" xfId="20348"/>
    <cellStyle name="Normal 2 36" xfId="501"/>
    <cellStyle name="Normal 2 36 10" xfId="17755"/>
    <cellStyle name="Normal 2 36 11" xfId="729"/>
    <cellStyle name="Normal 2 36 2" xfId="1459"/>
    <cellStyle name="Normal 2 36 2 2" xfId="2162"/>
    <cellStyle name="Normal 2 36 2 2 2" xfId="8639"/>
    <cellStyle name="Normal 2 36 2 2 2 2" xfId="17681"/>
    <cellStyle name="Normal 2 36 2 2 2 2 2" xfId="23489"/>
    <cellStyle name="Normal 2 36 2 2 2 3" xfId="20202"/>
    <cellStyle name="Normal 2 36 2 2 3" xfId="11612"/>
    <cellStyle name="Normal 2 36 2 2 3 2" xfId="22320"/>
    <cellStyle name="Normal 2 36 2 2 4" xfId="19033"/>
    <cellStyle name="Normal 2 36 2 3" xfId="7995"/>
    <cellStyle name="Normal 2 36 2 3 2" xfId="11007"/>
    <cellStyle name="Normal 2 36 2 3 2 2" xfId="21736"/>
    <cellStyle name="Normal 2 36 2 3 3" xfId="19618"/>
    <cellStyle name="Normal 2 36 2 4" xfId="17097"/>
    <cellStyle name="Normal 2 36 2 4 2" xfId="22905"/>
    <cellStyle name="Normal 2 36 2 5" xfId="9760"/>
    <cellStyle name="Normal 2 36 2 5 2" xfId="20786"/>
    <cellStyle name="Normal 2 36 2 6" xfId="18449"/>
    <cellStyle name="Normal 2 36 3" xfId="1646"/>
    <cellStyle name="Normal 2 36 3 2" xfId="8177"/>
    <cellStyle name="Normal 2 36 3 2 2" xfId="11190"/>
    <cellStyle name="Normal 2 36 3 2 2 2" xfId="21918"/>
    <cellStyle name="Normal 2 36 3 2 3" xfId="19800"/>
    <cellStyle name="Normal 2 36 3 3" xfId="17279"/>
    <cellStyle name="Normal 2 36 3 3 2" xfId="23087"/>
    <cellStyle name="Normal 2 36 3 4" xfId="9942"/>
    <cellStyle name="Normal 2 36 3 4 2" xfId="20968"/>
    <cellStyle name="Normal 2 36 3 5" xfId="18631"/>
    <cellStyle name="Normal 2 36 4" xfId="1790"/>
    <cellStyle name="Normal 2 36 4 2" xfId="8288"/>
    <cellStyle name="Normal 2 36 4 2 2" xfId="11314"/>
    <cellStyle name="Normal 2 36 4 2 2 2" xfId="22029"/>
    <cellStyle name="Normal 2 36 4 2 3" xfId="19911"/>
    <cellStyle name="Normal 2 36 4 3" xfId="17390"/>
    <cellStyle name="Normal 2 36 4 3 2" xfId="23198"/>
    <cellStyle name="Normal 2 36 4 4" xfId="9469"/>
    <cellStyle name="Normal 2 36 4 4 2" xfId="20495"/>
    <cellStyle name="Normal 2 36 4 5" xfId="18742"/>
    <cellStyle name="Normal 2 36 5" xfId="1064"/>
    <cellStyle name="Normal 2 36 5 2" xfId="7692"/>
    <cellStyle name="Normal 2 36 5 2 2" xfId="16806"/>
    <cellStyle name="Normal 2 36 5 2 2 2" xfId="22614"/>
    <cellStyle name="Normal 2 36 5 2 3" xfId="19327"/>
    <cellStyle name="Normal 2 36 5 3" xfId="10682"/>
    <cellStyle name="Normal 2 36 5 3 2" xfId="21445"/>
    <cellStyle name="Normal 2 36 5 4" xfId="18158"/>
    <cellStyle name="Normal 2 36 6" xfId="3391"/>
    <cellStyle name="Normal 2 36 6 2" xfId="10427"/>
    <cellStyle name="Normal 2 36 6 2 2" xfId="21225"/>
    <cellStyle name="Normal 2 36 6 3" xfId="17938"/>
    <cellStyle name="Normal 2 36 7" xfId="7393"/>
    <cellStyle name="Normal 2 36 7 2" xfId="10059"/>
    <cellStyle name="Normal 2 36 7 2 2" xfId="21042"/>
    <cellStyle name="Normal 2 36 7 3" xfId="19107"/>
    <cellStyle name="Normal 2 36 8" xfId="16586"/>
    <cellStyle name="Normal 2 36 8 2" xfId="22394"/>
    <cellStyle name="Normal 2 36 9" xfId="9358"/>
    <cellStyle name="Normal 2 36 9 2" xfId="20384"/>
    <cellStyle name="Normal 2 37" xfId="1253"/>
    <cellStyle name="Normal 2 37 2" xfId="2017"/>
    <cellStyle name="Normal 2 37 2 2" xfId="8494"/>
    <cellStyle name="Normal 2 37 2 2 2" xfId="17536"/>
    <cellStyle name="Normal 2 37 2 2 2 2" xfId="23344"/>
    <cellStyle name="Normal 2 37 2 2 3" xfId="20057"/>
    <cellStyle name="Normal 2 37 2 3" xfId="11467"/>
    <cellStyle name="Normal 2 37 2 3 2" xfId="22175"/>
    <cellStyle name="Normal 2 37 2 4" xfId="18888"/>
    <cellStyle name="Normal 2 37 3" xfId="7850"/>
    <cellStyle name="Normal 2 37 3 2" xfId="10847"/>
    <cellStyle name="Normal 2 37 3 2 2" xfId="21591"/>
    <cellStyle name="Normal 2 37 3 3" xfId="19473"/>
    <cellStyle name="Normal 2 37 4" xfId="16952"/>
    <cellStyle name="Normal 2 37 4 2" xfId="22760"/>
    <cellStyle name="Normal 2 37 5" xfId="9615"/>
    <cellStyle name="Normal 2 37 5 2" xfId="20641"/>
    <cellStyle name="Normal 2 37 6" xfId="18304"/>
    <cellStyle name="Normal 2 38" xfId="1501"/>
    <cellStyle name="Normal 2 38 2" xfId="8032"/>
    <cellStyle name="Normal 2 38 2 2" xfId="11045"/>
    <cellStyle name="Normal 2 38 2 2 2" xfId="21773"/>
    <cellStyle name="Normal 2 38 2 3" xfId="19655"/>
    <cellStyle name="Normal 2 38 3" xfId="17134"/>
    <cellStyle name="Normal 2 38 3 2" xfId="22942"/>
    <cellStyle name="Normal 2 38 4" xfId="9797"/>
    <cellStyle name="Normal 2 38 4 2" xfId="20823"/>
    <cellStyle name="Normal 2 38 5" xfId="18486"/>
    <cellStyle name="Normal 2 39" xfId="1687"/>
    <cellStyle name="Normal 2 39 2" xfId="8214"/>
    <cellStyle name="Normal 2 39 2 2" xfId="11229"/>
    <cellStyle name="Normal 2 39 2 2 2" xfId="21955"/>
    <cellStyle name="Normal 2 39 2 3" xfId="19837"/>
    <cellStyle name="Normal 2 39 3" xfId="17316"/>
    <cellStyle name="Normal 2 39 3 2" xfId="23124"/>
    <cellStyle name="Normal 2 39 4" xfId="9395"/>
    <cellStyle name="Normal 2 39 4 2" xfId="20421"/>
    <cellStyle name="Normal 2 39 5" xfId="18668"/>
    <cellStyle name="Normal 2 4" xfId="320"/>
    <cellStyle name="Normal 2 40" xfId="918"/>
    <cellStyle name="Normal 2 40 2" xfId="7546"/>
    <cellStyle name="Normal 2 40 2 2" xfId="16732"/>
    <cellStyle name="Normal 2 40 2 2 2" xfId="22540"/>
    <cellStyle name="Normal 2 40 2 3" xfId="19253"/>
    <cellStyle name="Normal 2 40 3" xfId="10608"/>
    <cellStyle name="Normal 2 40 3 2" xfId="21371"/>
    <cellStyle name="Normal 2 40 4" xfId="18084"/>
    <cellStyle name="Normal 2 41" xfId="3194"/>
    <cellStyle name="Normal 2 41 2" xfId="10243"/>
    <cellStyle name="Normal 2 41 2 2" xfId="21188"/>
    <cellStyle name="Normal 2 41 3" xfId="17901"/>
    <cellStyle name="Normal 2 42" xfId="7356"/>
    <cellStyle name="Normal 2 42 2" xfId="9981"/>
    <cellStyle name="Normal 2 42 2 2" xfId="21005"/>
    <cellStyle name="Normal 2 42 3" xfId="19070"/>
    <cellStyle name="Normal 2 43" xfId="16549"/>
    <cellStyle name="Normal 2 43 2" xfId="22357"/>
    <cellStyle name="Normal 2 44" xfId="9213"/>
    <cellStyle name="Normal 2 44 2" xfId="20239"/>
    <cellStyle name="Normal 2 45" xfId="17718"/>
    <cellStyle name="Normal 2 46" xfId="683"/>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20" xfId="674"/>
    <cellStyle name="Normal 21" xfId="673"/>
    <cellStyle name="Normal 22" xfId="53707"/>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952"/>
    <cellStyle name="Note 3 10 10" xfId="3998"/>
    <cellStyle name="Note 3 10 11" xfId="42355"/>
    <cellStyle name="Note 3 10 12" xfId="39232"/>
    <cellStyle name="Note 3 10 13" xfId="43333"/>
    <cellStyle name="Note 3 10 2" xfId="3309"/>
    <cellStyle name="Note 3 10 2 2" xfId="10349"/>
    <cellStyle name="Note 3 10 2 2 2" xfId="29067"/>
    <cellStyle name="Note 3 10 2 2 3" xfId="38745"/>
    <cellStyle name="Note 3 10 2 2 4" xfId="50094"/>
    <cellStyle name="Note 3 10 2 3" xfId="4136"/>
    <cellStyle name="Note 3 10 2 4" xfId="4140"/>
    <cellStyle name="Note 3 10 2 5" xfId="43210"/>
    <cellStyle name="Note 3 10 3" xfId="6197"/>
    <cellStyle name="Note 3 10 3 2" xfId="12571"/>
    <cellStyle name="Note 3 10 3 2 2" xfId="30898"/>
    <cellStyle name="Note 3 10 3 2 3" xfId="27335"/>
    <cellStyle name="Note 3 10 3 2 4" xfId="51081"/>
    <cellStyle name="Note 3 10 3 3" xfId="25649"/>
    <cellStyle name="Note 3 10 3 4" xfId="35720"/>
    <cellStyle name="Note 3 10 3 5" xfId="45056"/>
    <cellStyle name="Note 3 10 4" xfId="7580"/>
    <cellStyle name="Note 3 10 4 2" xfId="26963"/>
    <cellStyle name="Note 3 10 4 2 2" xfId="51851"/>
    <cellStyle name="Note 3 10 4 3" xfId="35011"/>
    <cellStyle name="Note 3 10 4 4" xfId="46460"/>
    <cellStyle name="Note 3 10 5" xfId="14315"/>
    <cellStyle name="Note 3 10 5 2" xfId="32642"/>
    <cellStyle name="Note 3 10 5 2 2" xfId="52173"/>
    <cellStyle name="Note 3 10 5 3" xfId="39470"/>
    <cellStyle name="Note 3 10 5 4" xfId="47050"/>
    <cellStyle name="Note 3 10 6" xfId="14506"/>
    <cellStyle name="Note 3 10 6 2" xfId="32833"/>
    <cellStyle name="Note 3 10 6 2 2" xfId="52596"/>
    <cellStyle name="Note 3 10 6 3" xfId="39661"/>
    <cellStyle name="Note 3 10 6 4" xfId="47834"/>
    <cellStyle name="Note 3 10 7" xfId="15250"/>
    <cellStyle name="Note 3 10 7 2" xfId="33577"/>
    <cellStyle name="Note 3 10 7 2 2" xfId="53001"/>
    <cellStyle name="Note 3 10 7 3" xfId="40405"/>
    <cellStyle name="Note 3 10 7 4" xfId="48578"/>
    <cellStyle name="Note 3 10 8" xfId="3617"/>
    <cellStyle name="Note 3 10 8 2" xfId="50154"/>
    <cellStyle name="Note 3 10 9" xfId="4650"/>
    <cellStyle name="Note 3 11" xfId="2344"/>
    <cellStyle name="Note 3 11 10" xfId="35511"/>
    <cellStyle name="Note 3 11 11" xfId="42190"/>
    <cellStyle name="Note 3 11 12" xfId="42128"/>
    <cellStyle name="Note 3 11 13" xfId="43663"/>
    <cellStyle name="Note 3 11 2" xfId="5368"/>
    <cellStyle name="Note 3 11 2 2" xfId="11810"/>
    <cellStyle name="Note 3 11 2 2 2" xfId="30137"/>
    <cellStyle name="Note 3 11 2 2 3" xfId="35352"/>
    <cellStyle name="Note 3 11 2 2 4" xfId="50643"/>
    <cellStyle name="Note 3 11 2 3" xfId="24820"/>
    <cellStyle name="Note 3 11 2 4" xfId="35357"/>
    <cellStyle name="Note 3 11 2 5" xfId="44227"/>
    <cellStyle name="Note 3 11 3" xfId="6895"/>
    <cellStyle name="Note 3 11 3 2" xfId="13182"/>
    <cellStyle name="Note 3 11 3 2 2" xfId="31509"/>
    <cellStyle name="Note 3 11 3 2 3" xfId="35976"/>
    <cellStyle name="Note 3 11 3 2 4" xfId="51473"/>
    <cellStyle name="Note 3 11 3 3" xfId="26347"/>
    <cellStyle name="Note 3 11 3 4" xfId="29598"/>
    <cellStyle name="Note 3 11 3 5" xfId="45753"/>
    <cellStyle name="Note 3 11 4" xfId="8821"/>
    <cellStyle name="Note 3 11 4 2" xfId="27867"/>
    <cellStyle name="Note 3 11 4 2 2" xfId="52373"/>
    <cellStyle name="Note 3 11 4 3" xfId="37205"/>
    <cellStyle name="Note 3 11 4 4" xfId="47418"/>
    <cellStyle name="Note 3 11 5" xfId="14845"/>
    <cellStyle name="Note 3 11 5 2" xfId="33172"/>
    <cellStyle name="Note 3 11 5 2 2" xfId="52784"/>
    <cellStyle name="Note 3 11 5 3" xfId="40000"/>
    <cellStyle name="Note 3 11 5 4" xfId="48173"/>
    <cellStyle name="Note 3 11 6" xfId="15539"/>
    <cellStyle name="Note 3 11 6 2" xfId="33866"/>
    <cellStyle name="Note 3 11 6 2 2" xfId="53164"/>
    <cellStyle name="Note 3 11 6 3" xfId="40694"/>
    <cellStyle name="Note 3 11 6 4" xfId="48867"/>
    <cellStyle name="Note 3 11 7" xfId="16157"/>
    <cellStyle name="Note 3 11 7 2" xfId="34484"/>
    <cellStyle name="Note 3 11 7 2 2" xfId="53497"/>
    <cellStyle name="Note 3 11 7 3" xfId="41312"/>
    <cellStyle name="Note 3 11 7 4" xfId="49485"/>
    <cellStyle name="Note 3 11 8" xfId="4804"/>
    <cellStyle name="Note 3 11 8 2" xfId="50335"/>
    <cellStyle name="Note 3 11 9" xfId="24256"/>
    <cellStyle name="Note 3 12" xfId="3252"/>
    <cellStyle name="Note 3 12 2" xfId="10298"/>
    <cellStyle name="Note 3 12 2 2" xfId="29016"/>
    <cellStyle name="Note 3 12 2 3" xfId="37988"/>
    <cellStyle name="Note 3 12 2 4" xfId="50061"/>
    <cellStyle name="Note 3 12 3" xfId="2774"/>
    <cellStyle name="Note 3 12 4" xfId="38017"/>
    <cellStyle name="Note 3 12 5" xfId="43153"/>
    <cellStyle name="Note 3 13" xfId="5204"/>
    <cellStyle name="Note 3 13 2" xfId="11657"/>
    <cellStyle name="Note 3 13 2 2" xfId="29984"/>
    <cellStyle name="Note 3 13 2 3" xfId="38329"/>
    <cellStyle name="Note 3 13 2 4" xfId="50548"/>
    <cellStyle name="Note 3 13 3" xfId="24656"/>
    <cellStyle name="Note 3 13 4" xfId="38750"/>
    <cellStyle name="Note 3 13 5" xfId="44063"/>
    <cellStyle name="Note 3 14" xfId="5943"/>
    <cellStyle name="Note 3 14 2" xfId="12341"/>
    <cellStyle name="Note 3 14 2 2" xfId="30668"/>
    <cellStyle name="Note 3 14 2 3" xfId="38697"/>
    <cellStyle name="Note 3 14 2 4" xfId="50954"/>
    <cellStyle name="Note 3 14 3" xfId="25395"/>
    <cellStyle name="Note 3 14 4" xfId="29013"/>
    <cellStyle name="Note 3 14 5" xfId="44802"/>
    <cellStyle name="Note 3 15" xfId="3251"/>
    <cellStyle name="Note 3 15 2" xfId="2775"/>
    <cellStyle name="Note 3 15 2 2" xfId="50060"/>
    <cellStyle name="Note 3 15 3" xfId="35877"/>
    <cellStyle name="Note 3 15 4" xfId="43152"/>
    <cellStyle name="Note 3 16" xfId="13585"/>
    <cellStyle name="Note 3 16 2" xfId="31912"/>
    <cellStyle name="Note 3 16 2 2" xfId="51728"/>
    <cellStyle name="Note 3 16 3" xfId="39361"/>
    <cellStyle name="Note 3 16 4" xfId="46225"/>
    <cellStyle name="Note 3 17" xfId="14259"/>
    <cellStyle name="Note 3 17 2" xfId="32586"/>
    <cellStyle name="Note 3 17 2 2" xfId="52140"/>
    <cellStyle name="Note 3 17 3" xfId="37911"/>
    <cellStyle name="Note 3 17 4" xfId="46990"/>
    <cellStyle name="Note 3 18" xfId="14262"/>
    <cellStyle name="Note 3 18 2" xfId="32589"/>
    <cellStyle name="Note 3 18 2 2" xfId="52142"/>
    <cellStyle name="Note 3 18 3" xfId="4646"/>
    <cellStyle name="Note 3 18 4" xfId="46993"/>
    <cellStyle name="Note 3 19" xfId="14307"/>
    <cellStyle name="Note 3 19 2" xfId="32634"/>
    <cellStyle name="Note 3 19 2 2" xfId="52169"/>
    <cellStyle name="Note 3 19 3" xfId="39462"/>
    <cellStyle name="Note 3 19 4" xfId="47042"/>
    <cellStyle name="Note 3 2" xfId="475"/>
    <cellStyle name="Note 3 2 10" xfId="5798"/>
    <cellStyle name="Note 3 2 10 2" xfId="25250"/>
    <cellStyle name="Note 3 2 10 2 2" xfId="50882"/>
    <cellStyle name="Note 3 2 10 3" xfId="36088"/>
    <cellStyle name="Note 3 2 10 4" xfId="44657"/>
    <cellStyle name="Note 3 2 11" xfId="13616"/>
    <cellStyle name="Note 3 2 11 2" xfId="31943"/>
    <cellStyle name="Note 3 2 11 2 2" xfId="51745"/>
    <cellStyle name="Note 3 2 11 3" xfId="34892"/>
    <cellStyle name="Note 3 2 11 4" xfId="46256"/>
    <cellStyle name="Note 3 2 12" xfId="14006"/>
    <cellStyle name="Note 3 2 12 2" xfId="32333"/>
    <cellStyle name="Note 3 2 12 2 2" xfId="52000"/>
    <cellStyle name="Note 3 2 12 3" xfId="36704"/>
    <cellStyle name="Note 3 2 12 4" xfId="46737"/>
    <cellStyle name="Note 3 2 13" xfId="13946"/>
    <cellStyle name="Note 3 2 13 2" xfId="32273"/>
    <cellStyle name="Note 3 2 13 2 2" xfId="51964"/>
    <cellStyle name="Note 3 2 13 3" xfId="38030"/>
    <cellStyle name="Note 3 2 13 4" xfId="46677"/>
    <cellStyle name="Note 3 2 14" xfId="13822"/>
    <cellStyle name="Note 3 2 14 2" xfId="32149"/>
    <cellStyle name="Note 3 2 14 2 2" xfId="51902"/>
    <cellStyle name="Note 3 2 14 3" xfId="36740"/>
    <cellStyle name="Note 3 2 14 4" xfId="46541"/>
    <cellStyle name="Note 3 2 15" xfId="2955"/>
    <cellStyle name="Note 3 2 16" xfId="3944"/>
    <cellStyle name="Note 3 2 17" xfId="38498"/>
    <cellStyle name="Note 3 2 18" xfId="35288"/>
    <cellStyle name="Note 3 2 19" xfId="29534"/>
    <cellStyle name="Note 3 2 2" xfId="774"/>
    <cellStyle name="Note 3 2 2 10" xfId="14114"/>
    <cellStyle name="Note 3 2 2 10 2" xfId="32441"/>
    <cellStyle name="Note 3 2 2 10 2 2" xfId="52063"/>
    <cellStyle name="Note 3 2 2 10 3" xfId="34958"/>
    <cellStyle name="Note 3 2 2 10 4" xfId="46845"/>
    <cellStyle name="Note 3 2 2 11" xfId="14398"/>
    <cellStyle name="Note 3 2 2 11 2" xfId="32725"/>
    <cellStyle name="Note 3 2 2 11 2 2" xfId="52250"/>
    <cellStyle name="Note 3 2 2 11 3" xfId="39553"/>
    <cellStyle name="Note 3 2 2 11 4" xfId="47189"/>
    <cellStyle name="Note 3 2 2 12" xfId="14633"/>
    <cellStyle name="Note 3 2 2 12 2" xfId="32960"/>
    <cellStyle name="Note 3 2 2 12 2 2" xfId="52669"/>
    <cellStyle name="Note 3 2 2 12 3" xfId="39788"/>
    <cellStyle name="Note 3 2 2 12 4" xfId="47961"/>
    <cellStyle name="Note 3 2 2 13" xfId="3123"/>
    <cellStyle name="Note 3 2 2 13 2" xfId="49929"/>
    <cellStyle name="Note 3 2 2 14" xfId="4446"/>
    <cellStyle name="Note 3 2 2 15" xfId="35479"/>
    <cellStyle name="Note 3 2 2 16" xfId="36580"/>
    <cellStyle name="Note 3 2 2 17" xfId="42219"/>
    <cellStyle name="Note 3 2 2 18" xfId="42906"/>
    <cellStyle name="Note 3 2 2 2" xfId="1964"/>
    <cellStyle name="Note 3 2 2 2 10" xfId="4451"/>
    <cellStyle name="Note 3 2 2 2 10 2" xfId="50229"/>
    <cellStyle name="Note 3 2 2 2 11" xfId="23946"/>
    <cellStyle name="Note 3 2 2 2 12" xfId="26834"/>
    <cellStyle name="Note 3 2 2 2 13" xfId="2898"/>
    <cellStyle name="Note 3 2 2 2 14" xfId="42484"/>
    <cellStyle name="Note 3 2 2 2 15" xfId="43465"/>
    <cellStyle name="Note 3 2 2 2 2" xfId="2489"/>
    <cellStyle name="Note 3 2 2 2 2 10" xfId="29890"/>
    <cellStyle name="Note 3 2 2 2 2 11" xfId="42618"/>
    <cellStyle name="Note 3 2 2 2 2 12" xfId="42380"/>
    <cellStyle name="Note 3 2 2 2 2 13" xfId="43808"/>
    <cellStyle name="Note 3 2 2 2 2 2" xfId="5671"/>
    <cellStyle name="Note 3 2 2 2 2 2 2" xfId="12093"/>
    <cellStyle name="Note 3 2 2 2 2 2 2 2" xfId="30420"/>
    <cellStyle name="Note 3 2 2 2 2 2 2 3" xfId="38082"/>
    <cellStyle name="Note 3 2 2 2 2 2 2 4" xfId="50812"/>
    <cellStyle name="Note 3 2 2 2 2 2 3" xfId="25123"/>
    <cellStyle name="Note 3 2 2 2 2 2 4" xfId="39173"/>
    <cellStyle name="Note 3 2 2 2 2 2 5" xfId="44530"/>
    <cellStyle name="Note 3 2 2 2 2 3" xfId="7040"/>
    <cellStyle name="Note 3 2 2 2 2 3 2" xfId="13327"/>
    <cellStyle name="Note 3 2 2 2 2 3 2 2" xfId="31654"/>
    <cellStyle name="Note 3 2 2 2 2 3 2 3" xfId="37676"/>
    <cellStyle name="Note 3 2 2 2 2 3 2 4" xfId="51553"/>
    <cellStyle name="Note 3 2 2 2 2 3 3" xfId="26492"/>
    <cellStyle name="Note 3 2 2 2 2 3 4" xfId="24106"/>
    <cellStyle name="Note 3 2 2 2 2 3 5" xfId="45898"/>
    <cellStyle name="Note 3 2 2 2 2 4" xfId="8966"/>
    <cellStyle name="Note 3 2 2 2 2 4 2" xfId="28012"/>
    <cellStyle name="Note 3 2 2 2 2 4 2 2" xfId="52453"/>
    <cellStyle name="Note 3 2 2 2 2 4 3" xfId="3079"/>
    <cellStyle name="Note 3 2 2 2 2 4 4" xfId="47563"/>
    <cellStyle name="Note 3 2 2 2 2 5" xfId="14990"/>
    <cellStyle name="Note 3 2 2 2 2 5 2" xfId="33317"/>
    <cellStyle name="Note 3 2 2 2 2 5 2 2" xfId="52864"/>
    <cellStyle name="Note 3 2 2 2 2 5 3" xfId="40145"/>
    <cellStyle name="Note 3 2 2 2 2 5 4" xfId="48318"/>
    <cellStyle name="Note 3 2 2 2 2 6" xfId="15684"/>
    <cellStyle name="Note 3 2 2 2 2 6 2" xfId="34011"/>
    <cellStyle name="Note 3 2 2 2 2 6 2 2" xfId="53244"/>
    <cellStyle name="Note 3 2 2 2 2 6 3" xfId="40839"/>
    <cellStyle name="Note 3 2 2 2 2 6 4" xfId="49012"/>
    <cellStyle name="Note 3 2 2 2 2 7" xfId="16302"/>
    <cellStyle name="Note 3 2 2 2 2 7 2" xfId="34629"/>
    <cellStyle name="Note 3 2 2 2 2 7 2 2" xfId="53577"/>
    <cellStyle name="Note 3 2 2 2 2 7 3" xfId="41457"/>
    <cellStyle name="Note 3 2 2 2 2 7 4" xfId="49630"/>
    <cellStyle name="Note 3 2 2 2 2 8" xfId="4949"/>
    <cellStyle name="Note 3 2 2 2 2 8 2" xfId="50415"/>
    <cellStyle name="Note 3 2 2 2 2 9" xfId="24401"/>
    <cellStyle name="Note 3 2 2 2 3" xfId="2683"/>
    <cellStyle name="Note 3 2 2 2 3 10" xfId="4341"/>
    <cellStyle name="Note 3 2 2 2 3 11" xfId="42461"/>
    <cellStyle name="Note 3 2 2 2 3 12" xfId="28294"/>
    <cellStyle name="Note 3 2 2 2 3 13" xfId="44002"/>
    <cellStyle name="Note 3 2 2 2 3 2" xfId="6186"/>
    <cellStyle name="Note 3 2 2 2 3 2 2" xfId="12560"/>
    <cellStyle name="Note 3 2 2 2 3 2 2 2" xfId="30887"/>
    <cellStyle name="Note 3 2 2 2 3 2 2 3" xfId="29808"/>
    <cellStyle name="Note 3 2 2 2 3 2 2 4" xfId="51076"/>
    <cellStyle name="Note 3 2 2 2 3 2 3" xfId="25638"/>
    <cellStyle name="Note 3 2 2 2 3 2 4" xfId="29494"/>
    <cellStyle name="Note 3 2 2 2 3 2 5" xfId="45045"/>
    <cellStyle name="Note 3 2 2 2 3 3" xfId="7234"/>
    <cellStyle name="Note 3 2 2 2 3 3 2" xfId="13521"/>
    <cellStyle name="Note 3 2 2 2 3 3 2 2" xfId="31848"/>
    <cellStyle name="Note 3 2 2 2 3 3 2 3" xfId="29505"/>
    <cellStyle name="Note 3 2 2 2 3 3 2 4" xfId="51655"/>
    <cellStyle name="Note 3 2 2 2 3 3 3" xfId="26686"/>
    <cellStyle name="Note 3 2 2 2 3 3 4" xfId="35474"/>
    <cellStyle name="Note 3 2 2 2 3 3 5" xfId="46092"/>
    <cellStyle name="Note 3 2 2 2 3 4" xfId="9160"/>
    <cellStyle name="Note 3 2 2 2 3 4 2" xfId="28206"/>
    <cellStyle name="Note 3 2 2 2 3 4 2 2" xfId="52555"/>
    <cellStyle name="Note 3 2 2 2 3 4 3" xfId="28824"/>
    <cellStyle name="Note 3 2 2 2 3 4 4" xfId="47757"/>
    <cellStyle name="Note 3 2 2 2 3 5" xfId="15184"/>
    <cellStyle name="Note 3 2 2 2 3 5 2" xfId="33511"/>
    <cellStyle name="Note 3 2 2 2 3 5 2 2" xfId="52966"/>
    <cellStyle name="Note 3 2 2 2 3 5 3" xfId="40339"/>
    <cellStyle name="Note 3 2 2 2 3 5 4" xfId="48512"/>
    <cellStyle name="Note 3 2 2 2 3 6" xfId="15878"/>
    <cellStyle name="Note 3 2 2 2 3 6 2" xfId="34205"/>
    <cellStyle name="Note 3 2 2 2 3 6 2 2" xfId="53346"/>
    <cellStyle name="Note 3 2 2 2 3 6 3" xfId="41033"/>
    <cellStyle name="Note 3 2 2 2 3 6 4" xfId="49206"/>
    <cellStyle name="Note 3 2 2 2 3 7" xfId="16496"/>
    <cellStyle name="Note 3 2 2 2 3 7 2" xfId="34823"/>
    <cellStyle name="Note 3 2 2 2 3 7 2 2" xfId="53679"/>
    <cellStyle name="Note 3 2 2 2 3 7 3" xfId="41651"/>
    <cellStyle name="Note 3 2 2 2 3 7 4" xfId="49824"/>
    <cellStyle name="Note 3 2 2 2 3 8" xfId="5143"/>
    <cellStyle name="Note 3 2 2 2 3 8 2" xfId="50517"/>
    <cellStyle name="Note 3 2 2 2 3 9" xfId="24595"/>
    <cellStyle name="Note 3 2 2 2 4" xfId="3207"/>
    <cellStyle name="Note 3 2 2 2 4 2" xfId="10256"/>
    <cellStyle name="Note 3 2 2 2 4 2 2" xfId="28976"/>
    <cellStyle name="Note 3 2 2 2 4 2 3" xfId="29854"/>
    <cellStyle name="Note 3 2 2 2 4 2 4" xfId="50042"/>
    <cellStyle name="Note 3 2 2 2 4 3" xfId="4445"/>
    <cellStyle name="Note 3 2 2 2 4 4" xfId="38578"/>
    <cellStyle name="Note 3 2 2 2 4 5" xfId="43116"/>
    <cellStyle name="Note 3 2 2 2 5" xfId="6631"/>
    <cellStyle name="Note 3 2 2 2 5 2" xfId="12945"/>
    <cellStyle name="Note 3 2 2 2 5 2 2" xfId="31272"/>
    <cellStyle name="Note 3 2 2 2 5 2 3" xfId="38592"/>
    <cellStyle name="Note 3 2 2 2 5 2 4" xfId="51326"/>
    <cellStyle name="Note 3 2 2 2 5 3" xfId="26083"/>
    <cellStyle name="Note 3 2 2 2 5 4" xfId="3808"/>
    <cellStyle name="Note 3 2 2 2 5 5" xfId="45489"/>
    <cellStyle name="Note 3 2 2 2 6" xfId="8441"/>
    <cellStyle name="Note 3 2 2 2 6 2" xfId="27555"/>
    <cellStyle name="Note 3 2 2 2 6 2 2" xfId="52218"/>
    <cellStyle name="Note 3 2 2 2 6 3" xfId="37849"/>
    <cellStyle name="Note 3 2 2 2 6 4" xfId="47125"/>
    <cellStyle name="Note 3 2 2 2 7" xfId="14572"/>
    <cellStyle name="Note 3 2 2 2 7 2" xfId="32899"/>
    <cellStyle name="Note 3 2 2 2 7 2 2" xfId="52638"/>
    <cellStyle name="Note 3 2 2 2 7 3" xfId="39727"/>
    <cellStyle name="Note 3 2 2 2 7 4" xfId="47900"/>
    <cellStyle name="Note 3 2 2 2 8" xfId="15300"/>
    <cellStyle name="Note 3 2 2 2 8 2" xfId="33627"/>
    <cellStyle name="Note 3 2 2 2 8 2 2" xfId="53035"/>
    <cellStyle name="Note 3 2 2 2 8 3" xfId="40455"/>
    <cellStyle name="Note 3 2 2 2 8 4" xfId="48628"/>
    <cellStyle name="Note 3 2 2 2 9" xfId="15959"/>
    <cellStyle name="Note 3 2 2 2 9 2" xfId="34286"/>
    <cellStyle name="Note 3 2 2 2 9 2 2" xfId="53391"/>
    <cellStyle name="Note 3 2 2 2 9 3" xfId="41114"/>
    <cellStyle name="Note 3 2 2 2 9 4" xfId="49287"/>
    <cellStyle name="Note 3 2 2 3" xfId="1155"/>
    <cellStyle name="Note 3 2 2 3 10" xfId="4511"/>
    <cellStyle name="Note 3 2 2 3 11" xfId="37745"/>
    <cellStyle name="Note 3 2 2 3 12" xfId="42336"/>
    <cellStyle name="Note 3 2 2 3 13" xfId="43391"/>
    <cellStyle name="Note 3 2 2 3 2" xfId="5851"/>
    <cellStyle name="Note 3 2 2 3 2 2" xfId="12257"/>
    <cellStyle name="Note 3 2 2 3 2 2 2" xfId="30584"/>
    <cellStyle name="Note 3 2 2 3 2 2 3" xfId="23550"/>
    <cellStyle name="Note 3 2 2 3 2 2 4" xfId="50906"/>
    <cellStyle name="Note 3 2 2 3 2 3" xfId="25303"/>
    <cellStyle name="Note 3 2 2 3 2 4" xfId="36960"/>
    <cellStyle name="Note 3 2 2 3 2 5" xfId="44710"/>
    <cellStyle name="Note 3 2 2 3 3" xfId="6277"/>
    <cellStyle name="Note 3 2 2 3 3 2" xfId="12643"/>
    <cellStyle name="Note 3 2 2 3 3 2 2" xfId="30970"/>
    <cellStyle name="Note 3 2 2 3 3 2 3" xfId="37202"/>
    <cellStyle name="Note 3 2 2 3 3 2 4" xfId="51123"/>
    <cellStyle name="Note 3 2 2 3 3 3" xfId="25729"/>
    <cellStyle name="Note 3 2 2 3 3 4" xfId="35900"/>
    <cellStyle name="Note 3 2 2 3 3 5" xfId="45136"/>
    <cellStyle name="Note 3 2 2 3 4" xfId="7783"/>
    <cellStyle name="Note 3 2 2 3 4 2" xfId="27116"/>
    <cellStyle name="Note 3 2 2 3 4 2 2" xfId="51925"/>
    <cellStyle name="Note 3 2 2 3 4 3" xfId="28594"/>
    <cellStyle name="Note 3 2 2 3 4 4" xfId="46604"/>
    <cellStyle name="Note 3 2 2 3 5" xfId="14367"/>
    <cellStyle name="Note 3 2 2 3 5 2" xfId="32694"/>
    <cellStyle name="Note 3 2 2 3 5 2 2" xfId="52203"/>
    <cellStyle name="Note 3 2 2 3 5 3" xfId="39522"/>
    <cellStyle name="Note 3 2 2 3 5 4" xfId="47102"/>
    <cellStyle name="Note 3 2 2 3 6" xfId="14553"/>
    <cellStyle name="Note 3 2 2 3 6 2" xfId="32880"/>
    <cellStyle name="Note 3 2 2 3 6 2 2" xfId="52624"/>
    <cellStyle name="Note 3 2 2 3 6 3" xfId="39708"/>
    <cellStyle name="Note 3 2 2 3 6 4" xfId="47881"/>
    <cellStyle name="Note 3 2 2 3 7" xfId="15283"/>
    <cellStyle name="Note 3 2 2 3 7 2" xfId="33610"/>
    <cellStyle name="Note 3 2 2 3 7 2 2" xfId="53022"/>
    <cellStyle name="Note 3 2 2 3 7 3" xfId="40438"/>
    <cellStyle name="Note 3 2 2 3 7 4" xfId="48611"/>
    <cellStyle name="Note 3 2 2 3 8" xfId="3786"/>
    <cellStyle name="Note 3 2 2 3 8 2" xfId="50192"/>
    <cellStyle name="Note 3 2 2 3 9" xfId="3110"/>
    <cellStyle name="Note 3 2 2 4" xfId="2547"/>
    <cellStyle name="Note 3 2 2 4 10" xfId="37567"/>
    <cellStyle name="Note 3 2 2 4 11" xfId="42613"/>
    <cellStyle name="Note 3 2 2 4 12" xfId="41931"/>
    <cellStyle name="Note 3 2 2 4 13" xfId="43866"/>
    <cellStyle name="Note 3 2 2 4 2" xfId="6215"/>
    <cellStyle name="Note 3 2 2 4 2 2" xfId="12588"/>
    <cellStyle name="Note 3 2 2 4 2 2 2" xfId="30915"/>
    <cellStyle name="Note 3 2 2 4 2 2 3" xfId="27655"/>
    <cellStyle name="Note 3 2 2 4 2 2 4" xfId="51090"/>
    <cellStyle name="Note 3 2 2 4 2 3" xfId="25667"/>
    <cellStyle name="Note 3 2 2 4 2 4" xfId="27041"/>
    <cellStyle name="Note 3 2 2 4 2 5" xfId="45074"/>
    <cellStyle name="Note 3 2 2 4 3" xfId="7098"/>
    <cellStyle name="Note 3 2 2 4 3 2" xfId="13385"/>
    <cellStyle name="Note 3 2 2 4 3 2 2" xfId="31712"/>
    <cellStyle name="Note 3 2 2 4 3 2 3" xfId="37769"/>
    <cellStyle name="Note 3 2 2 4 3 2 4" xfId="51583"/>
    <cellStyle name="Note 3 2 2 4 3 3" xfId="26550"/>
    <cellStyle name="Note 3 2 2 4 3 4" xfId="35611"/>
    <cellStyle name="Note 3 2 2 4 3 5" xfId="45956"/>
    <cellStyle name="Note 3 2 2 4 4" xfId="9024"/>
    <cellStyle name="Note 3 2 2 4 4 2" xfId="28070"/>
    <cellStyle name="Note 3 2 2 4 4 2 2" xfId="52483"/>
    <cellStyle name="Note 3 2 2 4 4 3" xfId="37989"/>
    <cellStyle name="Note 3 2 2 4 4 4" xfId="47621"/>
    <cellStyle name="Note 3 2 2 4 5" xfId="15048"/>
    <cellStyle name="Note 3 2 2 4 5 2" xfId="33375"/>
    <cellStyle name="Note 3 2 2 4 5 2 2" xfId="52894"/>
    <cellStyle name="Note 3 2 2 4 5 3" xfId="40203"/>
    <cellStyle name="Note 3 2 2 4 5 4" xfId="48376"/>
    <cellStyle name="Note 3 2 2 4 6" xfId="15742"/>
    <cellStyle name="Note 3 2 2 4 6 2" xfId="34069"/>
    <cellStyle name="Note 3 2 2 4 6 2 2" xfId="53274"/>
    <cellStyle name="Note 3 2 2 4 6 3" xfId="40897"/>
    <cellStyle name="Note 3 2 2 4 6 4" xfId="49070"/>
    <cellStyle name="Note 3 2 2 4 7" xfId="16360"/>
    <cellStyle name="Note 3 2 2 4 7 2" xfId="34687"/>
    <cellStyle name="Note 3 2 2 4 7 2 2" xfId="53607"/>
    <cellStyle name="Note 3 2 2 4 7 3" xfId="41515"/>
    <cellStyle name="Note 3 2 2 4 7 4" xfId="49688"/>
    <cellStyle name="Note 3 2 2 4 8" xfId="5007"/>
    <cellStyle name="Note 3 2 2 4 8 2" xfId="50445"/>
    <cellStyle name="Note 3 2 2 4 9" xfId="24459"/>
    <cellStyle name="Note 3 2 2 5" xfId="3410"/>
    <cellStyle name="Note 3 2 2 5 2" xfId="10446"/>
    <cellStyle name="Note 3 2 2 5 2 2" xfId="29148"/>
    <cellStyle name="Note 3 2 2 5 2 3" xfId="36527"/>
    <cellStyle name="Note 3 2 2 5 2 4" xfId="50127"/>
    <cellStyle name="Note 3 2 2 5 3" xfId="3938"/>
    <cellStyle name="Note 3 2 2 5 4" xfId="27400"/>
    <cellStyle name="Note 3 2 2 5 5" xfId="43274"/>
    <cellStyle name="Note 3 2 2 6" xfId="6296"/>
    <cellStyle name="Note 3 2 2 6 2" xfId="12661"/>
    <cellStyle name="Note 3 2 2 6 2 2" xfId="30988"/>
    <cellStyle name="Note 3 2 2 6 2 3" xfId="37113"/>
    <cellStyle name="Note 3 2 2 6 2 4" xfId="51134"/>
    <cellStyle name="Note 3 2 2 6 3" xfId="25748"/>
    <cellStyle name="Note 3 2 2 6 4" xfId="37682"/>
    <cellStyle name="Note 3 2 2 6 5" xfId="45155"/>
    <cellStyle name="Note 3 2 2 7" xfId="5325"/>
    <cellStyle name="Note 3 2 2 7 2" xfId="11774"/>
    <cellStyle name="Note 3 2 2 7 2 2" xfId="30101"/>
    <cellStyle name="Note 3 2 2 7 2 3" xfId="24002"/>
    <cellStyle name="Note 3 2 2 7 2 4" xfId="50619"/>
    <cellStyle name="Note 3 2 2 7 3" xfId="24777"/>
    <cellStyle name="Note 3 2 2 7 4" xfId="36406"/>
    <cellStyle name="Note 3 2 2 7 5" xfId="44184"/>
    <cellStyle name="Note 3 2 2 8" xfId="6232"/>
    <cellStyle name="Note 3 2 2 8 2" xfId="25684"/>
    <cellStyle name="Note 3 2 2 8 2 2" xfId="51101"/>
    <cellStyle name="Note 3 2 2 8 3" xfId="36945"/>
    <cellStyle name="Note 3 2 2 8 4" xfId="45091"/>
    <cellStyle name="Note 3 2 2 9" xfId="13673"/>
    <cellStyle name="Note 3 2 2 9 2" xfId="32000"/>
    <cellStyle name="Note 3 2 2 9 2 2" xfId="51779"/>
    <cellStyle name="Note 3 2 2 9 3" xfId="35135"/>
    <cellStyle name="Note 3 2 2 9 4" xfId="46313"/>
    <cellStyle name="Note 3 2 20" xfId="42787"/>
    <cellStyle name="Note 3 2 3" xfId="1298"/>
    <cellStyle name="Note 3 2 3 10" xfId="14062"/>
    <cellStyle name="Note 3 2 3 10 2" xfId="32389"/>
    <cellStyle name="Note 3 2 3 10 2 2" xfId="52028"/>
    <cellStyle name="Note 3 2 3 10 3" xfId="4623"/>
    <cellStyle name="Note 3 2 3 10 4" xfId="46793"/>
    <cellStyle name="Note 3 2 3 11" xfId="14026"/>
    <cellStyle name="Note 3 2 3 11 2" xfId="32353"/>
    <cellStyle name="Note 3 2 3 11 2 2" xfId="52010"/>
    <cellStyle name="Note 3 2 3 11 3" xfId="37020"/>
    <cellStyle name="Note 3 2 3 11 4" xfId="46757"/>
    <cellStyle name="Note 3 2 3 12" xfId="3902"/>
    <cellStyle name="Note 3 2 3 12 2" xfId="49964"/>
    <cellStyle name="Note 3 2 3 13" xfId="4586"/>
    <cellStyle name="Note 3 2 3 14" xfId="29322"/>
    <cellStyle name="Note 3 2 3 15" xfId="41786"/>
    <cellStyle name="Note 3 2 3 16" xfId="42737"/>
    <cellStyle name="Note 3 2 3 17" xfId="42971"/>
    <cellStyle name="Note 3 2 3 2" xfId="2318"/>
    <cellStyle name="Note 3 2 3 2 10" xfId="35670"/>
    <cellStyle name="Note 3 2 3 2 11" xfId="29476"/>
    <cellStyle name="Note 3 2 3 2 12" xfId="35898"/>
    <cellStyle name="Note 3 2 3 2 13" xfId="43637"/>
    <cellStyle name="Note 3 2 3 2 2" xfId="5412"/>
    <cellStyle name="Note 3 2 3 2 2 2" xfId="11848"/>
    <cellStyle name="Note 3 2 3 2 2 2 2" xfId="30175"/>
    <cellStyle name="Note 3 2 3 2 2 2 3" xfId="36004"/>
    <cellStyle name="Note 3 2 3 2 2 2 4" xfId="50672"/>
    <cellStyle name="Note 3 2 3 2 2 3" xfId="24864"/>
    <cellStyle name="Note 3 2 3 2 2 4" xfId="27144"/>
    <cellStyle name="Note 3 2 3 2 2 5" xfId="44271"/>
    <cellStyle name="Note 3 2 3 2 3" xfId="6869"/>
    <cellStyle name="Note 3 2 3 2 3 2" xfId="13156"/>
    <cellStyle name="Note 3 2 3 2 3 2 2" xfId="31483"/>
    <cellStyle name="Note 3 2 3 2 3 2 3" xfId="38240"/>
    <cellStyle name="Note 3 2 3 2 3 2 4" xfId="51461"/>
    <cellStyle name="Note 3 2 3 2 3 3" xfId="26321"/>
    <cellStyle name="Note 3 2 3 2 3 4" xfId="3094"/>
    <cellStyle name="Note 3 2 3 2 3 5" xfId="45727"/>
    <cellStyle name="Note 3 2 3 2 4" xfId="8795"/>
    <cellStyle name="Note 3 2 3 2 4 2" xfId="27841"/>
    <cellStyle name="Note 3 2 3 2 4 2 2" xfId="52361"/>
    <cellStyle name="Note 3 2 3 2 4 3" xfId="38441"/>
    <cellStyle name="Note 3 2 3 2 4 4" xfId="47392"/>
    <cellStyle name="Note 3 2 3 2 5" xfId="14819"/>
    <cellStyle name="Note 3 2 3 2 5 2" xfId="33146"/>
    <cellStyle name="Note 3 2 3 2 5 2 2" xfId="52772"/>
    <cellStyle name="Note 3 2 3 2 5 3" xfId="39974"/>
    <cellStyle name="Note 3 2 3 2 5 4" xfId="48147"/>
    <cellStyle name="Note 3 2 3 2 6" xfId="15513"/>
    <cellStyle name="Note 3 2 3 2 6 2" xfId="33840"/>
    <cellStyle name="Note 3 2 3 2 6 2 2" xfId="53152"/>
    <cellStyle name="Note 3 2 3 2 6 3" xfId="40668"/>
    <cellStyle name="Note 3 2 3 2 6 4" xfId="48841"/>
    <cellStyle name="Note 3 2 3 2 7" xfId="16131"/>
    <cellStyle name="Note 3 2 3 2 7 2" xfId="34458"/>
    <cellStyle name="Note 3 2 3 2 7 2 2" xfId="53485"/>
    <cellStyle name="Note 3 2 3 2 7 3" xfId="41286"/>
    <cellStyle name="Note 3 2 3 2 7 4" xfId="49459"/>
    <cellStyle name="Note 3 2 3 2 8" xfId="4778"/>
    <cellStyle name="Note 3 2 3 2 8 2" xfId="50323"/>
    <cellStyle name="Note 3 2 3 2 9" xfId="24230"/>
    <cellStyle name="Note 3 2 3 3" xfId="2555"/>
    <cellStyle name="Note 3 2 3 3 10" xfId="36418"/>
    <cellStyle name="Note 3 2 3 3 11" xfId="28529"/>
    <cellStyle name="Note 3 2 3 3 12" xfId="42601"/>
    <cellStyle name="Note 3 2 3 3 13" xfId="43874"/>
    <cellStyle name="Note 3 2 3 3 2" xfId="5298"/>
    <cellStyle name="Note 3 2 3 3 2 2" xfId="11747"/>
    <cellStyle name="Note 3 2 3 3 2 2 2" xfId="30074"/>
    <cellStyle name="Note 3 2 3 3 2 2 3" xfId="23740"/>
    <cellStyle name="Note 3 2 3 3 2 2 4" xfId="50602"/>
    <cellStyle name="Note 3 2 3 3 2 3" xfId="24750"/>
    <cellStyle name="Note 3 2 3 3 2 4" xfId="28391"/>
    <cellStyle name="Note 3 2 3 3 2 5" xfId="44157"/>
    <cellStyle name="Note 3 2 3 3 3" xfId="7106"/>
    <cellStyle name="Note 3 2 3 3 3 2" xfId="13393"/>
    <cellStyle name="Note 3 2 3 3 3 2 2" xfId="31720"/>
    <cellStyle name="Note 3 2 3 3 3 2 3" xfId="23722"/>
    <cellStyle name="Note 3 2 3 3 3 2 4" xfId="51586"/>
    <cellStyle name="Note 3 2 3 3 3 3" xfId="26558"/>
    <cellStyle name="Note 3 2 3 3 3 4" xfId="38771"/>
    <cellStyle name="Note 3 2 3 3 3 5" xfId="45964"/>
    <cellStyle name="Note 3 2 3 3 4" xfId="9032"/>
    <cellStyle name="Note 3 2 3 3 4 2" xfId="28078"/>
    <cellStyle name="Note 3 2 3 3 4 2 2" xfId="52486"/>
    <cellStyle name="Note 3 2 3 3 4 3" xfId="35105"/>
    <cellStyle name="Note 3 2 3 3 4 4" xfId="47629"/>
    <cellStyle name="Note 3 2 3 3 5" xfId="15056"/>
    <cellStyle name="Note 3 2 3 3 5 2" xfId="33383"/>
    <cellStyle name="Note 3 2 3 3 5 2 2" xfId="52897"/>
    <cellStyle name="Note 3 2 3 3 5 3" xfId="40211"/>
    <cellStyle name="Note 3 2 3 3 5 4" xfId="48384"/>
    <cellStyle name="Note 3 2 3 3 6" xfId="15750"/>
    <cellStyle name="Note 3 2 3 3 6 2" xfId="34077"/>
    <cellStyle name="Note 3 2 3 3 6 2 2" xfId="53277"/>
    <cellStyle name="Note 3 2 3 3 6 3" xfId="40905"/>
    <cellStyle name="Note 3 2 3 3 6 4" xfId="49078"/>
    <cellStyle name="Note 3 2 3 3 7" xfId="16368"/>
    <cellStyle name="Note 3 2 3 3 7 2" xfId="34695"/>
    <cellStyle name="Note 3 2 3 3 7 2 2" xfId="53610"/>
    <cellStyle name="Note 3 2 3 3 7 3" xfId="41523"/>
    <cellStyle name="Note 3 2 3 3 7 4" xfId="49696"/>
    <cellStyle name="Note 3 2 3 3 8" xfId="5015"/>
    <cellStyle name="Note 3 2 3 3 8 2" xfId="50448"/>
    <cellStyle name="Note 3 2 3 3 9" xfId="24467"/>
    <cellStyle name="Note 3 2 3 4" xfId="3326"/>
    <cellStyle name="Note 3 2 3 4 2" xfId="10366"/>
    <cellStyle name="Note 3 2 3 4 2 2" xfId="29084"/>
    <cellStyle name="Note 3 2 3 4 2 3" xfId="3812"/>
    <cellStyle name="Note 3 2 3 4 2 4" xfId="50105"/>
    <cellStyle name="Note 3 2 3 4 3" xfId="4642"/>
    <cellStyle name="Note 3 2 3 4 4" xfId="4080"/>
    <cellStyle name="Note 3 2 3 4 5" xfId="43227"/>
    <cellStyle name="Note 3 2 3 5" xfId="3431"/>
    <cellStyle name="Note 3 2 3 5 2" xfId="10467"/>
    <cellStyle name="Note 3 2 3 5 2 2" xfId="29161"/>
    <cellStyle name="Note 3 2 3 5 2 3" xfId="39179"/>
    <cellStyle name="Note 3 2 3 5 2 4" xfId="50129"/>
    <cellStyle name="Note 3 2 3 5 3" xfId="3802"/>
    <cellStyle name="Note 3 2 3 5 4" xfId="36397"/>
    <cellStyle name="Note 3 2 3 5 5" xfId="43277"/>
    <cellStyle name="Note 3 2 3 6" xfId="6382"/>
    <cellStyle name="Note 3 2 3 6 2" xfId="12738"/>
    <cellStyle name="Note 3 2 3 6 2 2" xfId="31065"/>
    <cellStyle name="Note 3 2 3 6 2 3" xfId="37470"/>
    <cellStyle name="Note 3 2 3 6 2 4" xfId="51180"/>
    <cellStyle name="Note 3 2 3 6 3" xfId="25834"/>
    <cellStyle name="Note 3 2 3 6 4" xfId="3945"/>
    <cellStyle name="Note 3 2 3 6 5" xfId="45241"/>
    <cellStyle name="Note 3 2 3 7" xfId="7344"/>
    <cellStyle name="Note 3 2 3 7 2" xfId="26796"/>
    <cellStyle name="Note 3 2 3 7 2 2" xfId="51716"/>
    <cellStyle name="Note 3 2 3 7 3" xfId="29757"/>
    <cellStyle name="Note 3 2 3 7 4" xfId="46202"/>
    <cellStyle name="Note 3 2 3 8" xfId="13971"/>
    <cellStyle name="Note 3 2 3 8 2" xfId="32298"/>
    <cellStyle name="Note 3 2 3 8 2 2" xfId="51982"/>
    <cellStyle name="Note 3 2 3 8 3" xfId="27296"/>
    <cellStyle name="Note 3 2 3 8 4" xfId="46702"/>
    <cellStyle name="Note 3 2 3 9" xfId="14139"/>
    <cellStyle name="Note 3 2 3 9 2" xfId="32466"/>
    <cellStyle name="Note 3 2 3 9 2 2" xfId="52075"/>
    <cellStyle name="Note 3 2 3 9 3" xfId="27518"/>
    <cellStyle name="Note 3 2 3 9 4" xfId="46870"/>
    <cellStyle name="Note 3 2 4" xfId="1727"/>
    <cellStyle name="Note 3 2 4 10" xfId="14454"/>
    <cellStyle name="Note 3 2 4 10 2" xfId="32781"/>
    <cellStyle name="Note 3 2 4 10 2 2" xfId="52278"/>
    <cellStyle name="Note 3 2 4 10 3" xfId="39609"/>
    <cellStyle name="Note 3 2 4 10 4" xfId="47245"/>
    <cellStyle name="Note 3 2 4 11" xfId="14677"/>
    <cellStyle name="Note 3 2 4 11 2" xfId="33004"/>
    <cellStyle name="Note 3 2 4 11 2 2" xfId="52691"/>
    <cellStyle name="Note 3 2 4 11 3" xfId="39832"/>
    <cellStyle name="Note 3 2 4 11 4" xfId="48005"/>
    <cellStyle name="Note 3 2 4 12" xfId="4253"/>
    <cellStyle name="Note 3 2 4 12 2" xfId="49899"/>
    <cellStyle name="Note 3 2 4 13" xfId="23764"/>
    <cellStyle name="Note 3 2 4 14" xfId="27538"/>
    <cellStyle name="Note 3 2 4 15" xfId="42710"/>
    <cellStyle name="Note 3 2 4 16" xfId="35883"/>
    <cellStyle name="Note 3 2 4 17" xfId="42852"/>
    <cellStyle name="Note 3 2 4 2" xfId="2590"/>
    <cellStyle name="Note 3 2 4 2 10" xfId="38483"/>
    <cellStyle name="Note 3 2 4 2 11" xfId="42169"/>
    <cellStyle name="Note 3 2 4 2 12" xfId="42131"/>
    <cellStyle name="Note 3 2 4 2 13" xfId="43909"/>
    <cellStyle name="Note 3 2 4 2 2" xfId="5460"/>
    <cellStyle name="Note 3 2 4 2 2 2" xfId="11896"/>
    <cellStyle name="Note 3 2 4 2 2 2 2" xfId="30223"/>
    <cellStyle name="Note 3 2 4 2 2 2 3" xfId="37348"/>
    <cellStyle name="Note 3 2 4 2 2 2 4" xfId="50699"/>
    <cellStyle name="Note 3 2 4 2 2 3" xfId="24912"/>
    <cellStyle name="Note 3 2 4 2 2 4" xfId="28902"/>
    <cellStyle name="Note 3 2 4 2 2 5" xfId="44319"/>
    <cellStyle name="Note 3 2 4 2 3" xfId="7141"/>
    <cellStyle name="Note 3 2 4 2 3 2" xfId="13428"/>
    <cellStyle name="Note 3 2 4 2 3 2 2" xfId="31755"/>
    <cellStyle name="Note 3 2 4 2 3 2 3" xfId="29397"/>
    <cellStyle name="Note 3 2 4 2 3 2 4" xfId="51602"/>
    <cellStyle name="Note 3 2 4 2 3 3" xfId="26593"/>
    <cellStyle name="Note 3 2 4 2 3 4" xfId="29636"/>
    <cellStyle name="Note 3 2 4 2 3 5" xfId="45999"/>
    <cellStyle name="Note 3 2 4 2 4" xfId="9067"/>
    <cellStyle name="Note 3 2 4 2 4 2" xfId="28113"/>
    <cellStyle name="Note 3 2 4 2 4 2 2" xfId="52502"/>
    <cellStyle name="Note 3 2 4 2 4 3" xfId="37239"/>
    <cellStyle name="Note 3 2 4 2 4 4" xfId="47664"/>
    <cellStyle name="Note 3 2 4 2 5" xfId="15091"/>
    <cellStyle name="Note 3 2 4 2 5 2" xfId="33418"/>
    <cellStyle name="Note 3 2 4 2 5 2 2" xfId="52913"/>
    <cellStyle name="Note 3 2 4 2 5 3" xfId="40246"/>
    <cellStyle name="Note 3 2 4 2 5 4" xfId="48419"/>
    <cellStyle name="Note 3 2 4 2 6" xfId="15785"/>
    <cellStyle name="Note 3 2 4 2 6 2" xfId="34112"/>
    <cellStyle name="Note 3 2 4 2 6 2 2" xfId="53293"/>
    <cellStyle name="Note 3 2 4 2 6 3" xfId="40940"/>
    <cellStyle name="Note 3 2 4 2 6 4" xfId="49113"/>
    <cellStyle name="Note 3 2 4 2 7" xfId="16403"/>
    <cellStyle name="Note 3 2 4 2 7 2" xfId="34730"/>
    <cellStyle name="Note 3 2 4 2 7 2 2" xfId="53626"/>
    <cellStyle name="Note 3 2 4 2 7 3" xfId="41558"/>
    <cellStyle name="Note 3 2 4 2 7 4" xfId="49731"/>
    <cellStyle name="Note 3 2 4 2 8" xfId="5050"/>
    <cellStyle name="Note 3 2 4 2 8 2" xfId="50464"/>
    <cellStyle name="Note 3 2 4 2 9" xfId="24502"/>
    <cellStyle name="Note 3 2 4 3" xfId="2588"/>
    <cellStyle name="Note 3 2 4 3 10" xfId="35451"/>
    <cellStyle name="Note 3 2 4 3 11" xfId="42670"/>
    <cellStyle name="Note 3 2 4 3 12" xfId="42447"/>
    <cellStyle name="Note 3 2 4 3 13" xfId="43907"/>
    <cellStyle name="Note 3 2 4 3 2" xfId="5652"/>
    <cellStyle name="Note 3 2 4 3 2 2" xfId="12076"/>
    <cellStyle name="Note 3 2 4 3 2 2 2" xfId="30403"/>
    <cellStyle name="Note 3 2 4 3 2 2 3" xfId="35539"/>
    <cellStyle name="Note 3 2 4 3 2 2 4" xfId="50801"/>
    <cellStyle name="Note 3 2 4 3 2 3" xfId="25104"/>
    <cellStyle name="Note 3 2 4 3 2 4" xfId="29331"/>
    <cellStyle name="Note 3 2 4 3 2 5" xfId="44511"/>
    <cellStyle name="Note 3 2 4 3 3" xfId="7139"/>
    <cellStyle name="Note 3 2 4 3 3 2" xfId="13426"/>
    <cellStyle name="Note 3 2 4 3 3 2 2" xfId="31753"/>
    <cellStyle name="Note 3 2 4 3 3 2 3" xfId="36010"/>
    <cellStyle name="Note 3 2 4 3 3 2 4" xfId="51601"/>
    <cellStyle name="Note 3 2 4 3 3 3" xfId="26591"/>
    <cellStyle name="Note 3 2 4 3 3 4" xfId="36980"/>
    <cellStyle name="Note 3 2 4 3 3 5" xfId="45997"/>
    <cellStyle name="Note 3 2 4 3 4" xfId="9065"/>
    <cellStyle name="Note 3 2 4 3 4 2" xfId="28111"/>
    <cellStyle name="Note 3 2 4 3 4 2 2" xfId="52501"/>
    <cellStyle name="Note 3 2 4 3 4 3" xfId="38623"/>
    <cellStyle name="Note 3 2 4 3 4 4" xfId="47662"/>
    <cellStyle name="Note 3 2 4 3 5" xfId="15089"/>
    <cellStyle name="Note 3 2 4 3 5 2" xfId="33416"/>
    <cellStyle name="Note 3 2 4 3 5 2 2" xfId="52912"/>
    <cellStyle name="Note 3 2 4 3 5 3" xfId="40244"/>
    <cellStyle name="Note 3 2 4 3 5 4" xfId="48417"/>
    <cellStyle name="Note 3 2 4 3 6" xfId="15783"/>
    <cellStyle name="Note 3 2 4 3 6 2" xfId="34110"/>
    <cellStyle name="Note 3 2 4 3 6 2 2" xfId="53292"/>
    <cellStyle name="Note 3 2 4 3 6 3" xfId="40938"/>
    <cellStyle name="Note 3 2 4 3 6 4" xfId="49111"/>
    <cellStyle name="Note 3 2 4 3 7" xfId="16401"/>
    <cellStyle name="Note 3 2 4 3 7 2" xfId="34728"/>
    <cellStyle name="Note 3 2 4 3 7 2 2" xfId="53625"/>
    <cellStyle name="Note 3 2 4 3 7 3" xfId="41556"/>
    <cellStyle name="Note 3 2 4 3 7 4" xfId="49729"/>
    <cellStyle name="Note 3 2 4 3 8" xfId="5048"/>
    <cellStyle name="Note 3 2 4 3 8 2" xfId="50463"/>
    <cellStyle name="Note 3 2 4 3 9" xfId="24500"/>
    <cellStyle name="Note 3 2 4 4" xfId="6330"/>
    <cellStyle name="Note 3 2 4 4 2" xfId="12693"/>
    <cellStyle name="Note 3 2 4 4 2 2" xfId="31020"/>
    <cellStyle name="Note 3 2 4 4 2 3" xfId="35266"/>
    <cellStyle name="Note 3 2 4 4 2 4" xfId="51150"/>
    <cellStyle name="Note 3 2 4 4 3" xfId="25782"/>
    <cellStyle name="Note 3 2 4 4 4" xfId="26855"/>
    <cellStyle name="Note 3 2 4 4 5" xfId="45189"/>
    <cellStyle name="Note 3 2 4 5" xfId="5310"/>
    <cellStyle name="Note 3 2 4 5 2" xfId="11759"/>
    <cellStyle name="Note 3 2 4 5 2 2" xfId="30086"/>
    <cellStyle name="Note 3 2 4 5 2 3" xfId="37550"/>
    <cellStyle name="Note 3 2 4 5 2 4" xfId="50610"/>
    <cellStyle name="Note 3 2 4 5 3" xfId="24762"/>
    <cellStyle name="Note 3 2 4 5 4" xfId="35263"/>
    <cellStyle name="Note 3 2 4 5 5" xfId="44169"/>
    <cellStyle name="Note 3 2 4 6" xfId="6346"/>
    <cellStyle name="Note 3 2 4 6 2" xfId="12707"/>
    <cellStyle name="Note 3 2 4 6 2 2" xfId="31034"/>
    <cellStyle name="Note 3 2 4 6 2 3" xfId="27175"/>
    <cellStyle name="Note 3 2 4 6 2 4" xfId="51158"/>
    <cellStyle name="Note 3 2 4 6 3" xfId="25798"/>
    <cellStyle name="Note 3 2 4 6 4" xfId="39251"/>
    <cellStyle name="Note 3 2 4 6 5" xfId="45205"/>
    <cellStyle name="Note 3 2 4 7" xfId="6551"/>
    <cellStyle name="Note 3 2 4 7 2" xfId="26003"/>
    <cellStyle name="Note 3 2 4 7 2 2" xfId="51280"/>
    <cellStyle name="Note 3 2 4 7 3" xfId="38599"/>
    <cellStyle name="Note 3 2 4 7 4" xfId="45409"/>
    <cellStyle name="Note 3 2 4 8" xfId="14234"/>
    <cellStyle name="Note 3 2 4 8 2" xfId="32561"/>
    <cellStyle name="Note 3 2 4 8 2 2" xfId="52128"/>
    <cellStyle name="Note 3 2 4 8 3" xfId="29346"/>
    <cellStyle name="Note 3 2 4 8 4" xfId="46965"/>
    <cellStyle name="Note 3 2 4 9" xfId="10032"/>
    <cellStyle name="Note 3 2 4 9 2" xfId="28817"/>
    <cellStyle name="Note 3 2 4 9 2 2" xfId="50009"/>
    <cellStyle name="Note 3 2 4 9 3" xfId="29490"/>
    <cellStyle name="Note 3 2 4 9 4" xfId="43063"/>
    <cellStyle name="Note 3 2 5" xfId="2412"/>
    <cellStyle name="Note 3 2 5 10" xfId="28708"/>
    <cellStyle name="Note 3 2 5 11" xfId="42183"/>
    <cellStyle name="Note 3 2 5 12" xfId="41981"/>
    <cellStyle name="Note 3 2 5 13" xfId="43731"/>
    <cellStyle name="Note 3 2 5 2" xfId="6107"/>
    <cellStyle name="Note 3 2 5 2 2" xfId="12486"/>
    <cellStyle name="Note 3 2 5 2 2 2" xfId="30813"/>
    <cellStyle name="Note 3 2 5 2 2 3" xfId="38143"/>
    <cellStyle name="Note 3 2 5 2 2 4" xfId="51040"/>
    <cellStyle name="Note 3 2 5 2 3" xfId="25559"/>
    <cellStyle name="Note 3 2 5 2 4" xfId="27535"/>
    <cellStyle name="Note 3 2 5 2 5" xfId="44966"/>
    <cellStyle name="Note 3 2 5 3" xfId="6963"/>
    <cellStyle name="Note 3 2 5 3 2" xfId="13250"/>
    <cellStyle name="Note 3 2 5 3 2 2" xfId="31577"/>
    <cellStyle name="Note 3 2 5 3 2 3" xfId="28406"/>
    <cellStyle name="Note 3 2 5 3 2 4" xfId="51514"/>
    <cellStyle name="Note 3 2 5 3 3" xfId="26415"/>
    <cellStyle name="Note 3 2 5 3 4" xfId="29586"/>
    <cellStyle name="Note 3 2 5 3 5" xfId="45821"/>
    <cellStyle name="Note 3 2 5 4" xfId="8889"/>
    <cellStyle name="Note 3 2 5 4 2" xfId="27935"/>
    <cellStyle name="Note 3 2 5 4 2 2" xfId="52414"/>
    <cellStyle name="Note 3 2 5 4 3" xfId="37193"/>
    <cellStyle name="Note 3 2 5 4 4" xfId="47486"/>
    <cellStyle name="Note 3 2 5 5" xfId="14913"/>
    <cellStyle name="Note 3 2 5 5 2" xfId="33240"/>
    <cellStyle name="Note 3 2 5 5 2 2" xfId="52825"/>
    <cellStyle name="Note 3 2 5 5 3" xfId="40068"/>
    <cellStyle name="Note 3 2 5 5 4" xfId="48241"/>
    <cellStyle name="Note 3 2 5 6" xfId="15607"/>
    <cellStyle name="Note 3 2 5 6 2" xfId="33934"/>
    <cellStyle name="Note 3 2 5 6 2 2" xfId="53205"/>
    <cellStyle name="Note 3 2 5 6 3" xfId="40762"/>
    <cellStyle name="Note 3 2 5 6 4" xfId="48935"/>
    <cellStyle name="Note 3 2 5 7" xfId="16225"/>
    <cellStyle name="Note 3 2 5 7 2" xfId="34552"/>
    <cellStyle name="Note 3 2 5 7 2 2" xfId="53538"/>
    <cellStyle name="Note 3 2 5 7 3" xfId="41380"/>
    <cellStyle name="Note 3 2 5 7 4" xfId="49553"/>
    <cellStyle name="Note 3 2 5 8" xfId="4872"/>
    <cellStyle name="Note 3 2 5 8 2" xfId="50376"/>
    <cellStyle name="Note 3 2 5 9" xfId="24324"/>
    <cellStyle name="Note 3 2 6" xfId="2221"/>
    <cellStyle name="Note 3 2 6 10" xfId="37781"/>
    <cellStyle name="Note 3 2 6 11" xfId="42266"/>
    <cellStyle name="Note 3 2 6 12" xfId="42060"/>
    <cellStyle name="Note 3 2 6 13" xfId="43540"/>
    <cellStyle name="Note 3 2 6 2" xfId="5846"/>
    <cellStyle name="Note 3 2 6 2 2" xfId="12252"/>
    <cellStyle name="Note 3 2 6 2 2 2" xfId="30579"/>
    <cellStyle name="Note 3 2 6 2 2 3" xfId="37237"/>
    <cellStyle name="Note 3 2 6 2 2 4" xfId="50904"/>
    <cellStyle name="Note 3 2 6 2 3" xfId="25298"/>
    <cellStyle name="Note 3 2 6 2 4" xfId="36184"/>
    <cellStyle name="Note 3 2 6 2 5" xfId="44705"/>
    <cellStyle name="Note 3 2 6 3" xfId="6772"/>
    <cellStyle name="Note 3 2 6 3 2" xfId="13059"/>
    <cellStyle name="Note 3 2 6 3 2 2" xfId="31386"/>
    <cellStyle name="Note 3 2 6 3 2 3" xfId="37924"/>
    <cellStyle name="Note 3 2 6 3 2 4" xfId="51405"/>
    <cellStyle name="Note 3 2 6 3 3" xfId="26224"/>
    <cellStyle name="Note 3 2 6 3 4" xfId="28728"/>
    <cellStyle name="Note 3 2 6 3 5" xfId="45630"/>
    <cellStyle name="Note 3 2 6 4" xfId="8698"/>
    <cellStyle name="Note 3 2 6 4 2" xfId="27744"/>
    <cellStyle name="Note 3 2 6 4 2 2" xfId="52305"/>
    <cellStyle name="Note 3 2 6 4 3" xfId="29520"/>
    <cellStyle name="Note 3 2 6 4 4" xfId="47295"/>
    <cellStyle name="Note 3 2 6 5" xfId="14722"/>
    <cellStyle name="Note 3 2 6 5 2" xfId="33049"/>
    <cellStyle name="Note 3 2 6 5 2 2" xfId="52716"/>
    <cellStyle name="Note 3 2 6 5 3" xfId="39877"/>
    <cellStyle name="Note 3 2 6 5 4" xfId="48050"/>
    <cellStyle name="Note 3 2 6 6" xfId="15416"/>
    <cellStyle name="Note 3 2 6 6 2" xfId="33743"/>
    <cellStyle name="Note 3 2 6 6 2 2" xfId="53096"/>
    <cellStyle name="Note 3 2 6 6 3" xfId="40571"/>
    <cellStyle name="Note 3 2 6 6 4" xfId="48744"/>
    <cellStyle name="Note 3 2 6 7" xfId="16034"/>
    <cellStyle name="Note 3 2 6 7 2" xfId="34361"/>
    <cellStyle name="Note 3 2 6 7 2 2" xfId="53429"/>
    <cellStyle name="Note 3 2 6 7 3" xfId="41189"/>
    <cellStyle name="Note 3 2 6 7 4" xfId="49362"/>
    <cellStyle name="Note 3 2 6 8" xfId="4681"/>
    <cellStyle name="Note 3 2 6 8 2" xfId="50267"/>
    <cellStyle name="Note 3 2 6 9" xfId="24133"/>
    <cellStyle name="Note 3 2 7" xfId="6470"/>
    <cellStyle name="Note 3 2 7 2" xfId="12813"/>
    <cellStyle name="Note 3 2 7 2 2" xfId="31140"/>
    <cellStyle name="Note 3 2 7 2 3" xfId="38376"/>
    <cellStyle name="Note 3 2 7 2 4" xfId="51233"/>
    <cellStyle name="Note 3 2 7 3" xfId="25922"/>
    <cellStyle name="Note 3 2 7 4" xfId="29832"/>
    <cellStyle name="Note 3 2 7 5" xfId="45329"/>
    <cellStyle name="Note 3 2 8" xfId="6131"/>
    <cellStyle name="Note 3 2 8 2" xfId="12507"/>
    <cellStyle name="Note 3 2 8 2 2" xfId="30834"/>
    <cellStyle name="Note 3 2 8 2 3" xfId="35328"/>
    <cellStyle name="Note 3 2 8 2 4" xfId="51054"/>
    <cellStyle name="Note 3 2 8 3" xfId="25583"/>
    <cellStyle name="Note 3 2 8 4" xfId="37251"/>
    <cellStyle name="Note 3 2 8 5" xfId="44990"/>
    <cellStyle name="Note 3 2 9" xfId="6705"/>
    <cellStyle name="Note 3 2 9 2" xfId="13008"/>
    <cellStyle name="Note 3 2 9 2 2" xfId="31335"/>
    <cellStyle name="Note 3 2 9 2 3" xfId="26941"/>
    <cellStyle name="Note 3 2 9 2 4" xfId="51366"/>
    <cellStyle name="Note 3 2 9 3" xfId="26157"/>
    <cellStyle name="Note 3 2 9 4" xfId="37089"/>
    <cellStyle name="Note 3 2 9 5" xfId="45563"/>
    <cellStyle name="Note 3 20" xfId="2916"/>
    <cellStyle name="Note 3 21" xfId="4278"/>
    <cellStyle name="Note 3 22" xfId="35410"/>
    <cellStyle name="Note 3 23" xfId="42016"/>
    <cellStyle name="Note 3 24" xfId="41908"/>
    <cellStyle name="Note 3 25" xfId="42780"/>
    <cellStyle name="Note 3 3" xfId="492"/>
    <cellStyle name="Note 3 3 10" xfId="7311"/>
    <cellStyle name="Note 3 3 10 2" xfId="26763"/>
    <cellStyle name="Note 3 3 10 2 2" xfId="51697"/>
    <cellStyle name="Note 3 3 10 3" xfId="37184"/>
    <cellStyle name="Note 3 3 10 4" xfId="46169"/>
    <cellStyle name="Note 3 3 11" xfId="13633"/>
    <cellStyle name="Note 3 3 11 2" xfId="31960"/>
    <cellStyle name="Note 3 3 11 2 2" xfId="51751"/>
    <cellStyle name="Note 3 3 11 3" xfId="28775"/>
    <cellStyle name="Note 3 3 11 4" xfId="46273"/>
    <cellStyle name="Note 3 3 12" xfId="10226"/>
    <cellStyle name="Note 3 3 12 2" xfId="28950"/>
    <cellStyle name="Note 3 3 12 2 2" xfId="50030"/>
    <cellStyle name="Note 3 3 12 3" xfId="23609"/>
    <cellStyle name="Note 3 3 12 4" xfId="43093"/>
    <cellStyle name="Note 3 3 13" xfId="9985"/>
    <cellStyle name="Note 3 3 13 2" xfId="28774"/>
    <cellStyle name="Note 3 3 13 2 2" xfId="49996"/>
    <cellStyle name="Note 3 3 13 3" xfId="37349"/>
    <cellStyle name="Note 3 3 13 4" xfId="43030"/>
    <cellStyle name="Note 3 3 14" xfId="10890"/>
    <cellStyle name="Note 3 3 14 2" xfId="29455"/>
    <cellStyle name="Note 3 3 14 2 2" xfId="50213"/>
    <cellStyle name="Note 3 3 14 3" xfId="35518"/>
    <cellStyle name="Note 3 3 14 4" xfId="43428"/>
    <cellStyle name="Note 3 3 15" xfId="2972"/>
    <cellStyle name="Note 3 3 16" xfId="2834"/>
    <cellStyle name="Note 3 3 17" xfId="36534"/>
    <cellStyle name="Note 3 3 18" xfId="27200"/>
    <cellStyle name="Note 3 3 19" xfId="35597"/>
    <cellStyle name="Note 3 3 2" xfId="791"/>
    <cellStyle name="Note 3 3 2 10" xfId="14151"/>
    <cellStyle name="Note 3 3 2 10 2" xfId="32478"/>
    <cellStyle name="Note 3 3 2 10 2 2" xfId="52082"/>
    <cellStyle name="Note 3 3 2 10 3" xfId="36079"/>
    <cellStyle name="Note 3 3 2 10 4" xfId="46882"/>
    <cellStyle name="Note 3 3 2 11" xfId="13905"/>
    <cellStyle name="Note 3 3 2 11 2" xfId="32232"/>
    <cellStyle name="Note 3 3 2 11 2 2" xfId="51942"/>
    <cellStyle name="Note 3 3 2 11 3" xfId="36044"/>
    <cellStyle name="Note 3 3 2 11 4" xfId="46632"/>
    <cellStyle name="Note 3 3 2 12" xfId="13607"/>
    <cellStyle name="Note 3 3 2 12 2" xfId="31934"/>
    <cellStyle name="Note 3 3 2 12 2 2" xfId="51741"/>
    <cellStyle name="Note 3 3 2 12 3" xfId="3090"/>
    <cellStyle name="Note 3 3 2 12 4" xfId="46247"/>
    <cellStyle name="Note 3 3 2 13" xfId="3140"/>
    <cellStyle name="Note 3 3 2 13 2" xfId="49935"/>
    <cellStyle name="Note 3 3 2 14" xfId="3773"/>
    <cellStyle name="Note 3 3 2 15" xfId="37594"/>
    <cellStyle name="Note 3 3 2 16" xfId="42389"/>
    <cellStyle name="Note 3 3 2 17" xfId="42035"/>
    <cellStyle name="Note 3 3 2 18" xfId="42923"/>
    <cellStyle name="Note 3 3 2 2" xfId="1981"/>
    <cellStyle name="Note 3 3 2 2 10" xfId="4468"/>
    <cellStyle name="Note 3 3 2 2 10 2" xfId="50235"/>
    <cellStyle name="Note 3 3 2 2 11" xfId="23963"/>
    <cellStyle name="Note 3 3 2 2 12" xfId="35425"/>
    <cellStyle name="Note 3 3 2 2 13" xfId="2933"/>
    <cellStyle name="Note 3 3 2 2 14" xfId="42407"/>
    <cellStyle name="Note 3 3 2 2 15" xfId="43482"/>
    <cellStyle name="Note 3 3 2 2 2" xfId="2370"/>
    <cellStyle name="Note 3 3 2 2 2 10" xfId="38637"/>
    <cellStyle name="Note 3 3 2 2 2 11" xfId="41712"/>
    <cellStyle name="Note 3 3 2 2 2 12" xfId="42025"/>
    <cellStyle name="Note 3 3 2 2 2 13" xfId="43689"/>
    <cellStyle name="Note 3 3 2 2 2 2" xfId="6137"/>
    <cellStyle name="Note 3 3 2 2 2 2 2" xfId="12513"/>
    <cellStyle name="Note 3 3 2 2 2 2 2 2" xfId="30840"/>
    <cellStyle name="Note 3 3 2 2 2 2 2 3" xfId="36092"/>
    <cellStyle name="Note 3 3 2 2 2 2 2 4" xfId="51059"/>
    <cellStyle name="Note 3 3 2 2 2 2 3" xfId="25589"/>
    <cellStyle name="Note 3 3 2 2 2 2 4" xfId="35741"/>
    <cellStyle name="Note 3 3 2 2 2 2 5" xfId="44996"/>
    <cellStyle name="Note 3 3 2 2 2 3" xfId="6921"/>
    <cellStyle name="Note 3 3 2 2 2 3 2" xfId="13208"/>
    <cellStyle name="Note 3 3 2 2 2 3 2 2" xfId="31535"/>
    <cellStyle name="Note 3 3 2 2 2 3 2 3" xfId="27334"/>
    <cellStyle name="Note 3 3 2 2 2 3 2 4" xfId="51487"/>
    <cellStyle name="Note 3 3 2 2 2 3 3" xfId="26373"/>
    <cellStyle name="Note 3 3 2 2 2 3 4" xfId="36723"/>
    <cellStyle name="Note 3 3 2 2 2 3 5" xfId="45779"/>
    <cellStyle name="Note 3 3 2 2 2 4" xfId="8847"/>
    <cellStyle name="Note 3 3 2 2 2 4 2" xfId="27893"/>
    <cellStyle name="Note 3 3 2 2 2 4 2 2" xfId="52387"/>
    <cellStyle name="Note 3 3 2 2 2 4 3" xfId="28295"/>
    <cellStyle name="Note 3 3 2 2 2 4 4" xfId="47444"/>
    <cellStyle name="Note 3 3 2 2 2 5" xfId="14871"/>
    <cellStyle name="Note 3 3 2 2 2 5 2" xfId="33198"/>
    <cellStyle name="Note 3 3 2 2 2 5 2 2" xfId="52798"/>
    <cellStyle name="Note 3 3 2 2 2 5 3" xfId="40026"/>
    <cellStyle name="Note 3 3 2 2 2 5 4" xfId="48199"/>
    <cellStyle name="Note 3 3 2 2 2 6" xfId="15565"/>
    <cellStyle name="Note 3 3 2 2 2 6 2" xfId="33892"/>
    <cellStyle name="Note 3 3 2 2 2 6 2 2" xfId="53178"/>
    <cellStyle name="Note 3 3 2 2 2 6 3" xfId="40720"/>
    <cellStyle name="Note 3 3 2 2 2 6 4" xfId="48893"/>
    <cellStyle name="Note 3 3 2 2 2 7" xfId="16183"/>
    <cellStyle name="Note 3 3 2 2 2 7 2" xfId="34510"/>
    <cellStyle name="Note 3 3 2 2 2 7 2 2" xfId="53511"/>
    <cellStyle name="Note 3 3 2 2 2 7 3" xfId="41338"/>
    <cellStyle name="Note 3 3 2 2 2 7 4" xfId="49511"/>
    <cellStyle name="Note 3 3 2 2 2 8" xfId="4830"/>
    <cellStyle name="Note 3 3 2 2 2 8 2" xfId="50349"/>
    <cellStyle name="Note 3 3 2 2 2 9" xfId="24282"/>
    <cellStyle name="Note 3 3 2 2 3" xfId="2700"/>
    <cellStyle name="Note 3 3 2 2 3 10" xfId="38912"/>
    <cellStyle name="Note 3 3 2 2 3 11" xfId="42030"/>
    <cellStyle name="Note 3 3 2 2 3 12" xfId="28442"/>
    <cellStyle name="Note 3 3 2 2 3 13" xfId="44019"/>
    <cellStyle name="Note 3 3 2 2 3 2" xfId="3246"/>
    <cellStyle name="Note 3 3 2 2 3 2 2" xfId="10293"/>
    <cellStyle name="Note 3 3 2 2 3 2 2 2" xfId="29011"/>
    <cellStyle name="Note 3 3 2 2 3 2 2 3" xfId="36613"/>
    <cellStyle name="Note 3 3 2 2 3 2 2 4" xfId="50057"/>
    <cellStyle name="Note 3 3 2 2 3 2 3" xfId="2780"/>
    <cellStyle name="Note 3 3 2 2 3 2 4" xfId="26809"/>
    <cellStyle name="Note 3 3 2 2 3 2 5" xfId="43149"/>
    <cellStyle name="Note 3 3 2 2 3 3" xfId="7251"/>
    <cellStyle name="Note 3 3 2 2 3 3 2" xfId="13538"/>
    <cellStyle name="Note 3 3 2 2 3 3 2 2" xfId="31865"/>
    <cellStyle name="Note 3 3 2 2 3 3 2 3" xfId="28878"/>
    <cellStyle name="Note 3 3 2 2 3 3 2 4" xfId="51661"/>
    <cellStyle name="Note 3 3 2 2 3 3 3" xfId="26703"/>
    <cellStyle name="Note 3 3 2 2 3 3 4" xfId="35778"/>
    <cellStyle name="Note 3 3 2 2 3 3 5" xfId="46109"/>
    <cellStyle name="Note 3 3 2 2 3 4" xfId="9177"/>
    <cellStyle name="Note 3 3 2 2 3 4 2" xfId="28223"/>
    <cellStyle name="Note 3 3 2 2 3 4 2 2" xfId="52561"/>
    <cellStyle name="Note 3 3 2 2 3 4 3" xfId="37905"/>
    <cellStyle name="Note 3 3 2 2 3 4 4" xfId="47774"/>
    <cellStyle name="Note 3 3 2 2 3 5" xfId="15201"/>
    <cellStyle name="Note 3 3 2 2 3 5 2" xfId="33528"/>
    <cellStyle name="Note 3 3 2 2 3 5 2 2" xfId="52972"/>
    <cellStyle name="Note 3 3 2 2 3 5 3" xfId="40356"/>
    <cellStyle name="Note 3 3 2 2 3 5 4" xfId="48529"/>
    <cellStyle name="Note 3 3 2 2 3 6" xfId="15895"/>
    <cellStyle name="Note 3 3 2 2 3 6 2" xfId="34222"/>
    <cellStyle name="Note 3 3 2 2 3 6 2 2" xfId="53352"/>
    <cellStyle name="Note 3 3 2 2 3 6 3" xfId="41050"/>
    <cellStyle name="Note 3 3 2 2 3 6 4" xfId="49223"/>
    <cellStyle name="Note 3 3 2 2 3 7" xfId="16513"/>
    <cellStyle name="Note 3 3 2 2 3 7 2" xfId="34840"/>
    <cellStyle name="Note 3 3 2 2 3 7 2 2" xfId="53685"/>
    <cellStyle name="Note 3 3 2 2 3 7 3" xfId="41668"/>
    <cellStyle name="Note 3 3 2 2 3 7 4" xfId="49841"/>
    <cellStyle name="Note 3 3 2 2 3 8" xfId="5160"/>
    <cellStyle name="Note 3 3 2 2 3 8 2" xfId="50523"/>
    <cellStyle name="Note 3 3 2 2 3 9" xfId="24612"/>
    <cellStyle name="Note 3 3 2 2 4" xfId="5603"/>
    <cellStyle name="Note 3 3 2 2 4 2" xfId="12030"/>
    <cellStyle name="Note 3 3 2 2 4 2 2" xfId="30357"/>
    <cellStyle name="Note 3 3 2 2 4 2 3" xfId="35689"/>
    <cellStyle name="Note 3 3 2 2 4 2 4" xfId="50777"/>
    <cellStyle name="Note 3 3 2 2 4 3" xfId="25055"/>
    <cellStyle name="Note 3 3 2 2 4 4" xfId="39198"/>
    <cellStyle name="Note 3 3 2 2 4 5" xfId="44462"/>
    <cellStyle name="Note 3 3 2 2 5" xfId="6648"/>
    <cellStyle name="Note 3 3 2 2 5 2" xfId="12962"/>
    <cellStyle name="Note 3 3 2 2 5 2 2" xfId="31289"/>
    <cellStyle name="Note 3 3 2 2 5 2 3" xfId="36341"/>
    <cellStyle name="Note 3 3 2 2 5 2 4" xfId="51332"/>
    <cellStyle name="Note 3 3 2 2 5 3" xfId="26100"/>
    <cellStyle name="Note 3 3 2 2 5 4" xfId="38417"/>
    <cellStyle name="Note 3 3 2 2 5 5" xfId="45506"/>
    <cellStyle name="Note 3 3 2 2 6" xfId="8458"/>
    <cellStyle name="Note 3 3 2 2 6 2" xfId="27572"/>
    <cellStyle name="Note 3 3 2 2 6 2 2" xfId="52224"/>
    <cellStyle name="Note 3 3 2 2 6 3" xfId="28425"/>
    <cellStyle name="Note 3 3 2 2 6 4" xfId="47142"/>
    <cellStyle name="Note 3 3 2 2 7" xfId="14589"/>
    <cellStyle name="Note 3 3 2 2 7 2" xfId="32916"/>
    <cellStyle name="Note 3 3 2 2 7 2 2" xfId="52644"/>
    <cellStyle name="Note 3 3 2 2 7 3" xfId="39744"/>
    <cellStyle name="Note 3 3 2 2 7 4" xfId="47917"/>
    <cellStyle name="Note 3 3 2 2 8" xfId="15317"/>
    <cellStyle name="Note 3 3 2 2 8 2" xfId="33644"/>
    <cellStyle name="Note 3 3 2 2 8 2 2" xfId="53041"/>
    <cellStyle name="Note 3 3 2 2 8 3" xfId="40472"/>
    <cellStyle name="Note 3 3 2 2 8 4" xfId="48645"/>
    <cellStyle name="Note 3 3 2 2 9" xfId="15976"/>
    <cellStyle name="Note 3 3 2 2 9 2" xfId="34303"/>
    <cellStyle name="Note 3 3 2 2 9 2 2" xfId="53397"/>
    <cellStyle name="Note 3 3 2 2 9 3" xfId="41131"/>
    <cellStyle name="Note 3 3 2 2 9 4" xfId="49304"/>
    <cellStyle name="Note 3 3 2 3" xfId="2612"/>
    <cellStyle name="Note 3 3 2 3 10" xfId="27281"/>
    <cellStyle name="Note 3 3 2 3 11" xfId="42058"/>
    <cellStyle name="Note 3 3 2 3 12" xfId="35440"/>
    <cellStyle name="Note 3 3 2 3 13" xfId="43931"/>
    <cellStyle name="Note 3 3 2 3 2" xfId="6214"/>
    <cellStyle name="Note 3 3 2 3 2 2" xfId="12587"/>
    <cellStyle name="Note 3 3 2 3 2 2 2" xfId="30914"/>
    <cellStyle name="Note 3 3 2 3 2 2 3" xfId="35572"/>
    <cellStyle name="Note 3 3 2 3 2 2 4" xfId="51089"/>
    <cellStyle name="Note 3 3 2 3 2 3" xfId="25666"/>
    <cellStyle name="Note 3 3 2 3 2 4" xfId="35027"/>
    <cellStyle name="Note 3 3 2 3 2 5" xfId="45073"/>
    <cellStyle name="Note 3 3 2 3 3" xfId="7163"/>
    <cellStyle name="Note 3 3 2 3 3 2" xfId="13450"/>
    <cellStyle name="Note 3 3 2 3 3 2 2" xfId="31777"/>
    <cellStyle name="Note 3 3 2 3 3 2 3" xfId="38375"/>
    <cellStyle name="Note 3 3 2 3 3 2 4" xfId="51615"/>
    <cellStyle name="Note 3 3 2 3 3 3" xfId="26615"/>
    <cellStyle name="Note 3 3 2 3 3 4" xfId="4138"/>
    <cellStyle name="Note 3 3 2 3 3 5" xfId="46021"/>
    <cellStyle name="Note 3 3 2 3 4" xfId="9089"/>
    <cellStyle name="Note 3 3 2 3 4 2" xfId="28135"/>
    <cellStyle name="Note 3 3 2 3 4 2 2" xfId="52515"/>
    <cellStyle name="Note 3 3 2 3 4 3" xfId="38841"/>
    <cellStyle name="Note 3 3 2 3 4 4" xfId="47686"/>
    <cellStyle name="Note 3 3 2 3 5" xfId="15113"/>
    <cellStyle name="Note 3 3 2 3 5 2" xfId="33440"/>
    <cellStyle name="Note 3 3 2 3 5 2 2" xfId="52926"/>
    <cellStyle name="Note 3 3 2 3 5 3" xfId="40268"/>
    <cellStyle name="Note 3 3 2 3 5 4" xfId="48441"/>
    <cellStyle name="Note 3 3 2 3 6" xfId="15807"/>
    <cellStyle name="Note 3 3 2 3 6 2" xfId="34134"/>
    <cellStyle name="Note 3 3 2 3 6 2 2" xfId="53306"/>
    <cellStyle name="Note 3 3 2 3 6 3" xfId="40962"/>
    <cellStyle name="Note 3 3 2 3 6 4" xfId="49135"/>
    <cellStyle name="Note 3 3 2 3 7" xfId="16425"/>
    <cellStyle name="Note 3 3 2 3 7 2" xfId="34752"/>
    <cellStyle name="Note 3 3 2 3 7 2 2" xfId="53639"/>
    <cellStyle name="Note 3 3 2 3 7 3" xfId="41580"/>
    <cellStyle name="Note 3 3 2 3 7 4" xfId="49753"/>
    <cellStyle name="Note 3 3 2 3 8" xfId="5072"/>
    <cellStyle name="Note 3 3 2 3 8 2" xfId="50477"/>
    <cellStyle name="Note 3 3 2 3 9" xfId="24524"/>
    <cellStyle name="Note 3 3 2 4" xfId="980"/>
    <cellStyle name="Note 3 3 2 4 10" xfId="29723"/>
    <cellStyle name="Note 3 3 2 4 11" xfId="38317"/>
    <cellStyle name="Note 3 3 2 4 12" xfId="42627"/>
    <cellStyle name="Note 3 3 2 4 13" xfId="43361"/>
    <cellStyle name="Note 3 3 2 4 2" xfId="6007"/>
    <cellStyle name="Note 3 3 2 4 2 2" xfId="12396"/>
    <cellStyle name="Note 3 3 2 4 2 2 2" xfId="30723"/>
    <cellStyle name="Note 3 3 2 4 2 2 3" xfId="37549"/>
    <cellStyle name="Note 3 3 2 4 2 2 4" xfId="50991"/>
    <cellStyle name="Note 3 3 2 4 2 3" xfId="25459"/>
    <cellStyle name="Note 3 3 2 4 2 4" xfId="38171"/>
    <cellStyle name="Note 3 3 2 4 2 5" xfId="44866"/>
    <cellStyle name="Note 3 3 2 4 3" xfId="6065"/>
    <cellStyle name="Note 3 3 2 4 3 2" xfId="12449"/>
    <cellStyle name="Note 3 3 2 4 3 2 2" xfId="30776"/>
    <cellStyle name="Note 3 3 2 4 3 2 3" xfId="38388"/>
    <cellStyle name="Note 3 3 2 4 3 2 4" xfId="51021"/>
    <cellStyle name="Note 3 3 2 4 3 3" xfId="25517"/>
    <cellStyle name="Note 3 3 2 4 3 4" xfId="38271"/>
    <cellStyle name="Note 3 3 2 4 3 5" xfId="44924"/>
    <cellStyle name="Note 3 3 2 4 4" xfId="7608"/>
    <cellStyle name="Note 3 3 2 4 4 2" xfId="26991"/>
    <cellStyle name="Note 3 3 2 4 4 2 2" xfId="51874"/>
    <cellStyle name="Note 3 3 2 4 4 3" xfId="36803"/>
    <cellStyle name="Note 3 3 2 4 4 4" xfId="46488"/>
    <cellStyle name="Note 3 3 2 4 5" xfId="14149"/>
    <cellStyle name="Note 3 3 2 4 5 2" xfId="32476"/>
    <cellStyle name="Note 3 3 2 4 5 2 2" xfId="52080"/>
    <cellStyle name="Note 3 3 2 4 5 3" xfId="27344"/>
    <cellStyle name="Note 3 3 2 4 5 4" xfId="46880"/>
    <cellStyle name="Note 3 3 2 4 6" xfId="14200"/>
    <cellStyle name="Note 3 3 2 4 6 2" xfId="32527"/>
    <cellStyle name="Note 3 3 2 4 6 2 2" xfId="52108"/>
    <cellStyle name="Note 3 3 2 4 6 3" xfId="37698"/>
    <cellStyle name="Note 3 3 2 4 6 4" xfId="46931"/>
    <cellStyle name="Note 3 3 2 4 7" xfId="14191"/>
    <cellStyle name="Note 3 3 2 4 7 2" xfId="32518"/>
    <cellStyle name="Note 3 3 2 4 7 2 2" xfId="52103"/>
    <cellStyle name="Note 3 3 2 4 7 3" xfId="28418"/>
    <cellStyle name="Note 3 3 2 4 7 4" xfId="46922"/>
    <cellStyle name="Note 3 3 2 4 8" xfId="3645"/>
    <cellStyle name="Note 3 3 2 4 8 2" xfId="50177"/>
    <cellStyle name="Note 3 3 2 4 9" xfId="4087"/>
    <cellStyle name="Note 3 3 2 5" xfId="3437"/>
    <cellStyle name="Note 3 3 2 5 2" xfId="10473"/>
    <cellStyle name="Note 3 3 2 5 2 2" xfId="29167"/>
    <cellStyle name="Note 3 3 2 5 2 3" xfId="23741"/>
    <cellStyle name="Note 3 3 2 5 2 4" xfId="50132"/>
    <cellStyle name="Note 3 3 2 5 3" xfId="3709"/>
    <cellStyle name="Note 3 3 2 5 4" xfId="27607"/>
    <cellStyle name="Note 3 3 2 5 5" xfId="43283"/>
    <cellStyle name="Note 3 3 2 6" xfId="5679"/>
    <cellStyle name="Note 3 3 2 6 2" xfId="12099"/>
    <cellStyle name="Note 3 3 2 6 2 2" xfId="30426"/>
    <cellStyle name="Note 3 3 2 6 2 3" xfId="4032"/>
    <cellStyle name="Note 3 3 2 6 2 4" xfId="50817"/>
    <cellStyle name="Note 3 3 2 6 3" xfId="25131"/>
    <cellStyle name="Note 3 3 2 6 4" xfId="37663"/>
    <cellStyle name="Note 3 3 2 6 5" xfId="44538"/>
    <cellStyle name="Note 3 3 2 7" xfId="6409"/>
    <cellStyle name="Note 3 3 2 7 2" xfId="12762"/>
    <cellStyle name="Note 3 3 2 7 2 2" xfId="31089"/>
    <cellStyle name="Note 3 3 2 7 2 3" xfId="36902"/>
    <cellStyle name="Note 3 3 2 7 2 4" xfId="51194"/>
    <cellStyle name="Note 3 3 2 7 3" xfId="25861"/>
    <cellStyle name="Note 3 3 2 7 4" xfId="38555"/>
    <cellStyle name="Note 3 3 2 7 5" xfId="45268"/>
    <cellStyle name="Note 3 3 2 8" xfId="7295"/>
    <cellStyle name="Note 3 3 2 8 2" xfId="26747"/>
    <cellStyle name="Note 3 3 2 8 2 2" xfId="51688"/>
    <cellStyle name="Note 3 3 2 8 3" xfId="38296"/>
    <cellStyle name="Note 3 3 2 8 4" xfId="46153"/>
    <cellStyle name="Note 3 3 2 9" xfId="13690"/>
    <cellStyle name="Note 3 3 2 9 2" xfId="32017"/>
    <cellStyle name="Note 3 3 2 9 2 2" xfId="51785"/>
    <cellStyle name="Note 3 3 2 9 3" xfId="34905"/>
    <cellStyle name="Note 3 3 2 9 4" xfId="46330"/>
    <cellStyle name="Note 3 3 20" xfId="42804"/>
    <cellStyle name="Note 3 3 3" xfId="1315"/>
    <cellStyle name="Note 3 3 3 10" xfId="14218"/>
    <cellStyle name="Note 3 3 3 10 2" xfId="32545"/>
    <cellStyle name="Note 3 3 3 10 2 2" xfId="52120"/>
    <cellStyle name="Note 3 3 3 10 3" xfId="36430"/>
    <cellStyle name="Note 3 3 3 10 4" xfId="46949"/>
    <cellStyle name="Note 3 3 3 11" xfId="13959"/>
    <cellStyle name="Note 3 3 3 11 2" xfId="32286"/>
    <cellStyle name="Note 3 3 3 11 2 2" xfId="51974"/>
    <cellStyle name="Note 3 3 3 11 3" xfId="38422"/>
    <cellStyle name="Note 3 3 3 11 4" xfId="46690"/>
    <cellStyle name="Note 3 3 3 12" xfId="3919"/>
    <cellStyle name="Note 3 3 3 12 2" xfId="49970"/>
    <cellStyle name="Note 3 3 3 13" xfId="4507"/>
    <cellStyle name="Note 3 3 3 14" xfId="37766"/>
    <cellStyle name="Note 3 3 3 15" xfId="35666"/>
    <cellStyle name="Note 3 3 3 16" xfId="42141"/>
    <cellStyle name="Note 3 3 3 17" xfId="42988"/>
    <cellStyle name="Note 3 3 3 2" xfId="2270"/>
    <cellStyle name="Note 3 3 3 2 10" xfId="29146"/>
    <cellStyle name="Note 3 3 3 2 11" xfId="42672"/>
    <cellStyle name="Note 3 3 3 2 12" xfId="37802"/>
    <cellStyle name="Note 3 3 3 2 13" xfId="43589"/>
    <cellStyle name="Note 3 3 3 2 2" xfId="5247"/>
    <cellStyle name="Note 3 3 3 2 2 2" xfId="11699"/>
    <cellStyle name="Note 3 3 3 2 2 2 2" xfId="30026"/>
    <cellStyle name="Note 3 3 3 2 2 2 3" xfId="28307"/>
    <cellStyle name="Note 3 3 3 2 2 2 4" xfId="50572"/>
    <cellStyle name="Note 3 3 3 2 2 3" xfId="24699"/>
    <cellStyle name="Note 3 3 3 2 2 4" xfId="36835"/>
    <cellStyle name="Note 3 3 3 2 2 5" xfId="44106"/>
    <cellStyle name="Note 3 3 3 2 3" xfId="6821"/>
    <cellStyle name="Note 3 3 3 2 3 2" xfId="13108"/>
    <cellStyle name="Note 3 3 3 2 3 2 2" xfId="31435"/>
    <cellStyle name="Note 3 3 3 2 3 2 3" xfId="35663"/>
    <cellStyle name="Note 3 3 3 2 3 2 4" xfId="51433"/>
    <cellStyle name="Note 3 3 3 2 3 3" xfId="26273"/>
    <cellStyle name="Note 3 3 3 2 3 4" xfId="37508"/>
    <cellStyle name="Note 3 3 3 2 3 5" xfId="45679"/>
    <cellStyle name="Note 3 3 3 2 4" xfId="8747"/>
    <cellStyle name="Note 3 3 3 2 4 2" xfId="27793"/>
    <cellStyle name="Note 3 3 3 2 4 2 2" xfId="52333"/>
    <cellStyle name="Note 3 3 3 2 4 3" xfId="38344"/>
    <cellStyle name="Note 3 3 3 2 4 4" xfId="47344"/>
    <cellStyle name="Note 3 3 3 2 5" xfId="14771"/>
    <cellStyle name="Note 3 3 3 2 5 2" xfId="33098"/>
    <cellStyle name="Note 3 3 3 2 5 2 2" xfId="52744"/>
    <cellStyle name="Note 3 3 3 2 5 3" xfId="39926"/>
    <cellStyle name="Note 3 3 3 2 5 4" xfId="48099"/>
    <cellStyle name="Note 3 3 3 2 6" xfId="15465"/>
    <cellStyle name="Note 3 3 3 2 6 2" xfId="33792"/>
    <cellStyle name="Note 3 3 3 2 6 2 2" xfId="53124"/>
    <cellStyle name="Note 3 3 3 2 6 3" xfId="40620"/>
    <cellStyle name="Note 3 3 3 2 6 4" xfId="48793"/>
    <cellStyle name="Note 3 3 3 2 7" xfId="16083"/>
    <cellStyle name="Note 3 3 3 2 7 2" xfId="34410"/>
    <cellStyle name="Note 3 3 3 2 7 2 2" xfId="53457"/>
    <cellStyle name="Note 3 3 3 2 7 3" xfId="41238"/>
    <cellStyle name="Note 3 3 3 2 7 4" xfId="49411"/>
    <cellStyle name="Note 3 3 3 2 8" xfId="4730"/>
    <cellStyle name="Note 3 3 3 2 8 2" xfId="50295"/>
    <cellStyle name="Note 3 3 3 2 9" xfId="24182"/>
    <cellStyle name="Note 3 3 3 3" xfId="2319"/>
    <cellStyle name="Note 3 3 3 3 10" xfId="3882"/>
    <cellStyle name="Note 3 3 3 3 11" xfId="2899"/>
    <cellStyle name="Note 3 3 3 3 12" xfId="28635"/>
    <cellStyle name="Note 3 3 3 3 13" xfId="43638"/>
    <cellStyle name="Note 3 3 3 3 2" xfId="5935"/>
    <cellStyle name="Note 3 3 3 3 2 2" xfId="12333"/>
    <cellStyle name="Note 3 3 3 3 2 2 2" xfId="30660"/>
    <cellStyle name="Note 3 3 3 3 2 2 3" xfId="4380"/>
    <cellStyle name="Note 3 3 3 3 2 2 4" xfId="50949"/>
    <cellStyle name="Note 3 3 3 3 2 3" xfId="25387"/>
    <cellStyle name="Note 3 3 3 3 2 4" xfId="38690"/>
    <cellStyle name="Note 3 3 3 3 2 5" xfId="44794"/>
    <cellStyle name="Note 3 3 3 3 3" xfId="6870"/>
    <cellStyle name="Note 3 3 3 3 3 2" xfId="13157"/>
    <cellStyle name="Note 3 3 3 3 3 2 2" xfId="31484"/>
    <cellStyle name="Note 3 3 3 3 3 2 3" xfId="29516"/>
    <cellStyle name="Note 3 3 3 3 3 2 4" xfId="51462"/>
    <cellStyle name="Note 3 3 3 3 3 3" xfId="26322"/>
    <cellStyle name="Note 3 3 3 3 3 4" xfId="35912"/>
    <cellStyle name="Note 3 3 3 3 3 5" xfId="45728"/>
    <cellStyle name="Note 3 3 3 3 4" xfId="8796"/>
    <cellStyle name="Note 3 3 3 3 4 2" xfId="27842"/>
    <cellStyle name="Note 3 3 3 3 4 2 2" xfId="52362"/>
    <cellStyle name="Note 3 3 3 3 4 3" xfId="29731"/>
    <cellStyle name="Note 3 3 3 3 4 4" xfId="47393"/>
    <cellStyle name="Note 3 3 3 3 5" xfId="14820"/>
    <cellStyle name="Note 3 3 3 3 5 2" xfId="33147"/>
    <cellStyle name="Note 3 3 3 3 5 2 2" xfId="52773"/>
    <cellStyle name="Note 3 3 3 3 5 3" xfId="39975"/>
    <cellStyle name="Note 3 3 3 3 5 4" xfId="48148"/>
    <cellStyle name="Note 3 3 3 3 6" xfId="15514"/>
    <cellStyle name="Note 3 3 3 3 6 2" xfId="33841"/>
    <cellStyle name="Note 3 3 3 3 6 2 2" xfId="53153"/>
    <cellStyle name="Note 3 3 3 3 6 3" xfId="40669"/>
    <cellStyle name="Note 3 3 3 3 6 4" xfId="48842"/>
    <cellStyle name="Note 3 3 3 3 7" xfId="16132"/>
    <cellStyle name="Note 3 3 3 3 7 2" xfId="34459"/>
    <cellStyle name="Note 3 3 3 3 7 2 2" xfId="53486"/>
    <cellStyle name="Note 3 3 3 3 7 3" xfId="41287"/>
    <cellStyle name="Note 3 3 3 3 7 4" xfId="49460"/>
    <cellStyle name="Note 3 3 3 3 8" xfId="4779"/>
    <cellStyle name="Note 3 3 3 3 8 2" xfId="50324"/>
    <cellStyle name="Note 3 3 3 3 9" xfId="24231"/>
    <cellStyle name="Note 3 3 3 4" xfId="3224"/>
    <cellStyle name="Note 3 3 3 4 2" xfId="10273"/>
    <cellStyle name="Note 3 3 3 4 2 2" xfId="28991"/>
    <cellStyle name="Note 3 3 3 4 2 3" xfId="35222"/>
    <cellStyle name="Note 3 3 3 4 2 4" xfId="50048"/>
    <cellStyle name="Note 3 3 3 4 3" xfId="3772"/>
    <cellStyle name="Note 3 3 3 4 4" xfId="36328"/>
    <cellStyle name="Note 3 3 3 4 5" xfId="43128"/>
    <cellStyle name="Note 3 3 3 5" xfId="6264"/>
    <cellStyle name="Note 3 3 3 5 2" xfId="12631"/>
    <cellStyle name="Note 3 3 3 5 2 2" xfId="30958"/>
    <cellStyle name="Note 3 3 3 5 2 3" xfId="36046"/>
    <cellStyle name="Note 3 3 3 5 2 4" xfId="51115"/>
    <cellStyle name="Note 3 3 3 5 3" xfId="25716"/>
    <cellStyle name="Note 3 3 3 5 4" xfId="36335"/>
    <cellStyle name="Note 3 3 3 5 5" xfId="45123"/>
    <cellStyle name="Note 3 3 3 6" xfId="5996"/>
    <cellStyle name="Note 3 3 3 6 2" xfId="12387"/>
    <cellStyle name="Note 3 3 3 6 2 2" xfId="30714"/>
    <cellStyle name="Note 3 3 3 6 2 3" xfId="28651"/>
    <cellStyle name="Note 3 3 3 6 2 4" xfId="50983"/>
    <cellStyle name="Note 3 3 3 6 3" xfId="25448"/>
    <cellStyle name="Note 3 3 3 6 4" xfId="36922"/>
    <cellStyle name="Note 3 3 3 6 5" xfId="44855"/>
    <cellStyle name="Note 3 3 3 7" xfId="7312"/>
    <cellStyle name="Note 3 3 3 7 2" xfId="26764"/>
    <cellStyle name="Note 3 3 3 7 2 2" xfId="51698"/>
    <cellStyle name="Note 3 3 3 7 3" xfId="39332"/>
    <cellStyle name="Note 3 3 3 7 4" xfId="46170"/>
    <cellStyle name="Note 3 3 3 8" xfId="13988"/>
    <cellStyle name="Note 3 3 3 8 2" xfId="32315"/>
    <cellStyle name="Note 3 3 3 8 2 2" xfId="51988"/>
    <cellStyle name="Note 3 3 3 8 3" xfId="27617"/>
    <cellStyle name="Note 3 3 3 8 4" xfId="46719"/>
    <cellStyle name="Note 3 3 3 9" xfId="13907"/>
    <cellStyle name="Note 3 3 3 9 2" xfId="32234"/>
    <cellStyle name="Note 3 3 3 9 2 2" xfId="51943"/>
    <cellStyle name="Note 3 3 3 9 3" xfId="28552"/>
    <cellStyle name="Note 3 3 3 9 4" xfId="46634"/>
    <cellStyle name="Note 3 3 4" xfId="1744"/>
    <cellStyle name="Note 3 3 4 10" xfId="13706"/>
    <cellStyle name="Note 3 3 4 10 2" xfId="32033"/>
    <cellStyle name="Note 3 3 4 10 2 2" xfId="51794"/>
    <cellStyle name="Note 3 3 4 10 3" xfId="4285"/>
    <cellStyle name="Note 3 3 4 10 4" xfId="46346"/>
    <cellStyle name="Note 3 3 4 11" xfId="14372"/>
    <cellStyle name="Note 3 3 4 11 2" xfId="32699"/>
    <cellStyle name="Note 3 3 4 11 2 2" xfId="52206"/>
    <cellStyle name="Note 3 3 4 11 3" xfId="39527"/>
    <cellStyle name="Note 3 3 4 11 4" xfId="47107"/>
    <cellStyle name="Note 3 3 4 12" xfId="4270"/>
    <cellStyle name="Note 3 3 4 12 2" xfId="49905"/>
    <cellStyle name="Note 3 3 4 13" xfId="23781"/>
    <cellStyle name="Note 3 3 4 14" xfId="36874"/>
    <cellStyle name="Note 3 3 4 15" xfId="42596"/>
    <cellStyle name="Note 3 3 4 16" xfId="41761"/>
    <cellStyle name="Note 3 3 4 17" xfId="42869"/>
    <cellStyle name="Note 3 3 4 2" xfId="2492"/>
    <cellStyle name="Note 3 3 4 2 10" xfId="35553"/>
    <cellStyle name="Note 3 3 4 2 11" xfId="42413"/>
    <cellStyle name="Note 3 3 4 2 12" xfId="41807"/>
    <cellStyle name="Note 3 3 4 2 13" xfId="43811"/>
    <cellStyle name="Note 3 3 4 2 2" xfId="6014"/>
    <cellStyle name="Note 3 3 4 2 2 2" xfId="12403"/>
    <cellStyle name="Note 3 3 4 2 2 2 2" xfId="30730"/>
    <cellStyle name="Note 3 3 4 2 2 2 3" xfId="27165"/>
    <cellStyle name="Note 3 3 4 2 2 2 4" xfId="50994"/>
    <cellStyle name="Note 3 3 4 2 2 3" xfId="25466"/>
    <cellStyle name="Note 3 3 4 2 2 4" xfId="39334"/>
    <cellStyle name="Note 3 3 4 2 2 5" xfId="44873"/>
    <cellStyle name="Note 3 3 4 2 3" xfId="7043"/>
    <cellStyle name="Note 3 3 4 2 3 2" xfId="13330"/>
    <cellStyle name="Note 3 3 4 2 3 2 2" xfId="31657"/>
    <cellStyle name="Note 3 3 4 2 3 2 3" xfId="35265"/>
    <cellStyle name="Note 3 3 4 2 3 2 4" xfId="51555"/>
    <cellStyle name="Note 3 3 4 2 3 3" xfId="26495"/>
    <cellStyle name="Note 3 3 4 2 3 4" xfId="4553"/>
    <cellStyle name="Note 3 3 4 2 3 5" xfId="45901"/>
    <cellStyle name="Note 3 3 4 2 4" xfId="8969"/>
    <cellStyle name="Note 3 3 4 2 4 2" xfId="28015"/>
    <cellStyle name="Note 3 3 4 2 4 2 2" xfId="52455"/>
    <cellStyle name="Note 3 3 4 2 4 3" xfId="29400"/>
    <cellStyle name="Note 3 3 4 2 4 4" xfId="47566"/>
    <cellStyle name="Note 3 3 4 2 5" xfId="14993"/>
    <cellStyle name="Note 3 3 4 2 5 2" xfId="33320"/>
    <cellStyle name="Note 3 3 4 2 5 2 2" xfId="52866"/>
    <cellStyle name="Note 3 3 4 2 5 3" xfId="40148"/>
    <cellStyle name="Note 3 3 4 2 5 4" xfId="48321"/>
    <cellStyle name="Note 3 3 4 2 6" xfId="15687"/>
    <cellStyle name="Note 3 3 4 2 6 2" xfId="34014"/>
    <cellStyle name="Note 3 3 4 2 6 2 2" xfId="53246"/>
    <cellStyle name="Note 3 3 4 2 6 3" xfId="40842"/>
    <cellStyle name="Note 3 3 4 2 6 4" xfId="49015"/>
    <cellStyle name="Note 3 3 4 2 7" xfId="16305"/>
    <cellStyle name="Note 3 3 4 2 7 2" xfId="34632"/>
    <cellStyle name="Note 3 3 4 2 7 2 2" xfId="53579"/>
    <cellStyle name="Note 3 3 4 2 7 3" xfId="41460"/>
    <cellStyle name="Note 3 3 4 2 7 4" xfId="49633"/>
    <cellStyle name="Note 3 3 4 2 8" xfId="4952"/>
    <cellStyle name="Note 3 3 4 2 8 2" xfId="50417"/>
    <cellStyle name="Note 3 3 4 2 9" xfId="24404"/>
    <cellStyle name="Note 3 3 4 3" xfId="956"/>
    <cellStyle name="Note 3 3 4 3 10" xfId="34925"/>
    <cellStyle name="Note 3 3 4 3 11" xfId="42170"/>
    <cellStyle name="Note 3 3 4 3 12" xfId="42550"/>
    <cellStyle name="Note 3 3 4 3 13" xfId="43337"/>
    <cellStyle name="Note 3 3 4 3 2" xfId="3313"/>
    <cellStyle name="Note 3 3 4 3 2 2" xfId="10353"/>
    <cellStyle name="Note 3 3 4 3 2 2 2" xfId="29071"/>
    <cellStyle name="Note 3 3 4 3 2 2 3" xfId="28882"/>
    <cellStyle name="Note 3 3 4 3 2 2 4" xfId="50098"/>
    <cellStyle name="Note 3 3 4 3 2 3" xfId="3771"/>
    <cellStyle name="Note 3 3 4 3 2 4" xfId="4009"/>
    <cellStyle name="Note 3 3 4 3 2 5" xfId="43214"/>
    <cellStyle name="Note 3 3 4 3 3" xfId="6404"/>
    <cellStyle name="Note 3 3 4 3 3 2" xfId="12758"/>
    <cellStyle name="Note 3 3 4 3 3 2 2" xfId="31085"/>
    <cellStyle name="Note 3 3 4 3 3 2 3" xfId="37656"/>
    <cellStyle name="Note 3 3 4 3 3 2 4" xfId="51191"/>
    <cellStyle name="Note 3 3 4 3 3 3" xfId="25856"/>
    <cellStyle name="Note 3 3 4 3 3 4" xfId="37542"/>
    <cellStyle name="Note 3 3 4 3 3 5" xfId="45263"/>
    <cellStyle name="Note 3 3 4 3 4" xfId="7584"/>
    <cellStyle name="Note 3 3 4 3 4 2" xfId="26967"/>
    <cellStyle name="Note 3 3 4 3 4 2 2" xfId="51855"/>
    <cellStyle name="Note 3 3 4 3 4 3" xfId="37426"/>
    <cellStyle name="Note 3 3 4 3 4 4" xfId="46464"/>
    <cellStyle name="Note 3 3 4 3 5" xfId="14228"/>
    <cellStyle name="Note 3 3 4 3 5 2" xfId="32555"/>
    <cellStyle name="Note 3 3 4 3 5 2 2" xfId="52125"/>
    <cellStyle name="Note 3 3 4 3 5 3" xfId="37489"/>
    <cellStyle name="Note 3 3 4 3 5 4" xfId="46959"/>
    <cellStyle name="Note 3 3 4 3 6" xfId="14416"/>
    <cellStyle name="Note 3 3 4 3 6 2" xfId="32743"/>
    <cellStyle name="Note 3 3 4 3 6 2 2" xfId="52260"/>
    <cellStyle name="Note 3 3 4 3 6 3" xfId="39571"/>
    <cellStyle name="Note 3 3 4 3 6 4" xfId="47207"/>
    <cellStyle name="Note 3 3 4 3 7" xfId="14648"/>
    <cellStyle name="Note 3 3 4 3 7 2" xfId="32975"/>
    <cellStyle name="Note 3 3 4 3 7 2 2" xfId="52678"/>
    <cellStyle name="Note 3 3 4 3 7 3" xfId="39803"/>
    <cellStyle name="Note 3 3 4 3 7 4" xfId="47976"/>
    <cellStyle name="Note 3 3 4 3 8" xfId="3621"/>
    <cellStyle name="Note 3 3 4 3 8 2" xfId="50158"/>
    <cellStyle name="Note 3 3 4 3 9" xfId="4441"/>
    <cellStyle name="Note 3 3 4 4" xfId="6355"/>
    <cellStyle name="Note 3 3 4 4 2" xfId="12715"/>
    <cellStyle name="Note 3 3 4 4 2 2" xfId="31042"/>
    <cellStyle name="Note 3 3 4 4 2 3" xfId="24011"/>
    <cellStyle name="Note 3 3 4 4 2 4" xfId="51164"/>
    <cellStyle name="Note 3 3 4 4 3" xfId="25807"/>
    <cellStyle name="Note 3 3 4 4 4" xfId="28766"/>
    <cellStyle name="Note 3 3 4 4 5" xfId="45214"/>
    <cellStyle name="Note 3 3 4 5" xfId="5277"/>
    <cellStyle name="Note 3 3 4 5 2" xfId="11726"/>
    <cellStyle name="Note 3 3 4 5 2 2" xfId="30053"/>
    <cellStyle name="Note 3 3 4 5 2 3" xfId="28974"/>
    <cellStyle name="Note 3 3 4 5 2 4" xfId="50587"/>
    <cellStyle name="Note 3 3 4 5 3" xfId="24729"/>
    <cellStyle name="Note 3 3 4 5 4" xfId="4348"/>
    <cellStyle name="Note 3 3 4 5 5" xfId="44136"/>
    <cellStyle name="Note 3 3 4 6" xfId="6732"/>
    <cellStyle name="Note 3 3 4 6 2" xfId="13025"/>
    <cellStyle name="Note 3 3 4 6 2 2" xfId="31352"/>
    <cellStyle name="Note 3 3 4 6 2 3" xfId="39056"/>
    <cellStyle name="Note 3 3 4 6 2 4" xfId="51382"/>
    <cellStyle name="Note 3 3 4 6 3" xfId="26184"/>
    <cellStyle name="Note 3 3 4 6 4" xfId="37273"/>
    <cellStyle name="Note 3 3 4 6 5" xfId="45590"/>
    <cellStyle name="Note 3 3 4 7" xfId="7354"/>
    <cellStyle name="Note 3 3 4 7 2" xfId="26806"/>
    <cellStyle name="Note 3 3 4 7 2 2" xfId="51720"/>
    <cellStyle name="Note 3 3 4 7 3" xfId="29668"/>
    <cellStyle name="Note 3 3 4 7 4" xfId="46212"/>
    <cellStyle name="Note 3 3 4 8" xfId="14251"/>
    <cellStyle name="Note 3 3 4 8 2" xfId="32578"/>
    <cellStyle name="Note 3 3 4 8 2 2" xfId="52134"/>
    <cellStyle name="Note 3 3 4 8 3" xfId="28277"/>
    <cellStyle name="Note 3 3 4 8 4" xfId="46982"/>
    <cellStyle name="Note 3 3 4 9" xfId="13762"/>
    <cellStyle name="Note 3 3 4 9 2" xfId="32089"/>
    <cellStyle name="Note 3 3 4 9 2 2" xfId="51818"/>
    <cellStyle name="Note 3 3 4 9 3" xfId="36765"/>
    <cellStyle name="Note 3 3 4 9 4" xfId="46402"/>
    <cellStyle name="Note 3 3 5" xfId="962"/>
    <cellStyle name="Note 3 3 5 10" xfId="37944"/>
    <cellStyle name="Note 3 3 5 11" xfId="34985"/>
    <cellStyle name="Note 3 3 5 12" xfId="42666"/>
    <cellStyle name="Note 3 3 5 13" xfId="43343"/>
    <cellStyle name="Note 3 3 5 2" xfId="3317"/>
    <cellStyle name="Note 3 3 5 2 2" xfId="10357"/>
    <cellStyle name="Note 3 3 5 2 2 2" xfId="29075"/>
    <cellStyle name="Note 3 3 5 2 2 3" xfId="29197"/>
    <cellStyle name="Note 3 3 5 2 2 4" xfId="50101"/>
    <cellStyle name="Note 3 3 5 2 3" xfId="2772"/>
    <cellStyle name="Note 3 3 5 2 4" xfId="3807"/>
    <cellStyle name="Note 3 3 5 2 5" xfId="43218"/>
    <cellStyle name="Note 3 3 5 3" xfId="6278"/>
    <cellStyle name="Note 3 3 5 3 2" xfId="12644"/>
    <cellStyle name="Note 3 3 5 3 2 2" xfId="30971"/>
    <cellStyle name="Note 3 3 5 3 2 3" xfId="39351"/>
    <cellStyle name="Note 3 3 5 3 2 4" xfId="51124"/>
    <cellStyle name="Note 3 3 5 3 3" xfId="25730"/>
    <cellStyle name="Note 3 3 5 3 4" xfId="38038"/>
    <cellStyle name="Note 3 3 5 3 5" xfId="45137"/>
    <cellStyle name="Note 3 3 5 4" xfId="7590"/>
    <cellStyle name="Note 3 3 5 4 2" xfId="26973"/>
    <cellStyle name="Note 3 3 5 4 2 2" xfId="51859"/>
    <cellStyle name="Note 3 3 5 4 3" xfId="29706"/>
    <cellStyle name="Note 3 3 5 4 4" xfId="46470"/>
    <cellStyle name="Note 3 3 5 5" xfId="14203"/>
    <cellStyle name="Note 3 3 5 5 2" xfId="32530"/>
    <cellStyle name="Note 3 3 5 5 2 2" xfId="52111"/>
    <cellStyle name="Note 3 3 5 5 3" xfId="35290"/>
    <cellStyle name="Note 3 3 5 5 4" xfId="46934"/>
    <cellStyle name="Note 3 3 5 6" xfId="13763"/>
    <cellStyle name="Note 3 3 5 6 2" xfId="32090"/>
    <cellStyle name="Note 3 3 5 6 2 2" xfId="51819"/>
    <cellStyle name="Note 3 3 5 6 3" xfId="38916"/>
    <cellStyle name="Note 3 3 5 6 4" xfId="46403"/>
    <cellStyle name="Note 3 3 5 7" xfId="13805"/>
    <cellStyle name="Note 3 3 5 7 2" xfId="32132"/>
    <cellStyle name="Note 3 3 5 7 2 2" xfId="51888"/>
    <cellStyle name="Note 3 3 5 7 3" xfId="35735"/>
    <cellStyle name="Note 3 3 5 7 4" xfId="46515"/>
    <cellStyle name="Note 3 3 5 8" xfId="3627"/>
    <cellStyle name="Note 3 3 5 8 2" xfId="50162"/>
    <cellStyle name="Note 3 3 5 9" xfId="4410"/>
    <cellStyle name="Note 3 3 6" xfId="955"/>
    <cellStyle name="Note 3 3 6 10" xfId="38727"/>
    <cellStyle name="Note 3 3 6 11" xfId="41776"/>
    <cellStyle name="Note 3 3 6 12" xfId="35289"/>
    <cellStyle name="Note 3 3 6 13" xfId="43336"/>
    <cellStyle name="Note 3 3 6 2" xfId="3312"/>
    <cellStyle name="Note 3 3 6 2 2" xfId="10352"/>
    <cellStyle name="Note 3 3 6 2 2 2" xfId="29070"/>
    <cellStyle name="Note 3 3 6 2 2 3" xfId="37847"/>
    <cellStyle name="Note 3 3 6 2 2 4" xfId="50097"/>
    <cellStyle name="Note 3 3 6 2 3" xfId="4369"/>
    <cellStyle name="Note 3 3 6 2 4" xfId="3086"/>
    <cellStyle name="Note 3 3 6 2 5" xfId="43213"/>
    <cellStyle name="Note 3 3 6 3" xfId="5330"/>
    <cellStyle name="Note 3 3 6 3 2" xfId="11778"/>
    <cellStyle name="Note 3 3 6 3 2 2" xfId="30105"/>
    <cellStyle name="Note 3 3 6 3 2 3" xfId="38709"/>
    <cellStyle name="Note 3 3 6 3 2 4" xfId="50623"/>
    <cellStyle name="Note 3 3 6 3 3" xfId="24782"/>
    <cellStyle name="Note 3 3 6 3 4" xfId="35535"/>
    <cellStyle name="Note 3 3 6 3 5" xfId="44189"/>
    <cellStyle name="Note 3 3 6 4" xfId="7583"/>
    <cellStyle name="Note 3 3 6 4 2" xfId="26966"/>
    <cellStyle name="Note 3 3 6 4 2 2" xfId="51854"/>
    <cellStyle name="Note 3 3 6 4 3" xfId="36274"/>
    <cellStyle name="Note 3 3 6 4 4" xfId="46463"/>
    <cellStyle name="Note 3 3 6 5" xfId="13803"/>
    <cellStyle name="Note 3 3 6 5 2" xfId="32130"/>
    <cellStyle name="Note 3 3 6 5 2 2" xfId="51887"/>
    <cellStyle name="Note 3 3 6 5 3" xfId="24065"/>
    <cellStyle name="Note 3 3 6 5 4" xfId="46513"/>
    <cellStyle name="Note 3 3 6 6" xfId="14220"/>
    <cellStyle name="Note 3 3 6 6 2" xfId="32547"/>
    <cellStyle name="Note 3 3 6 6 2 2" xfId="52121"/>
    <cellStyle name="Note 3 3 6 6 3" xfId="29893"/>
    <cellStyle name="Note 3 3 6 6 4" xfId="46951"/>
    <cellStyle name="Note 3 3 6 7" xfId="14199"/>
    <cellStyle name="Note 3 3 6 7 2" xfId="32526"/>
    <cellStyle name="Note 3 3 6 7 2 2" xfId="52107"/>
    <cellStyle name="Note 3 3 6 7 3" xfId="36173"/>
    <cellStyle name="Note 3 3 6 7 4" xfId="46930"/>
    <cellStyle name="Note 3 3 6 8" xfId="3620"/>
    <cellStyle name="Note 3 3 6 8 2" xfId="50157"/>
    <cellStyle name="Note 3 3 6 9" xfId="3830"/>
    <cellStyle name="Note 3 3 7" xfId="6320"/>
    <cellStyle name="Note 3 3 7 2" xfId="12684"/>
    <cellStyle name="Note 3 3 7 2 2" xfId="31011"/>
    <cellStyle name="Note 3 3 7 2 3" xfId="37048"/>
    <cellStyle name="Note 3 3 7 2 4" xfId="51144"/>
    <cellStyle name="Note 3 3 7 3" xfId="25772"/>
    <cellStyle name="Note 3 3 7 4" xfId="27624"/>
    <cellStyle name="Note 3 3 7 5" xfId="45179"/>
    <cellStyle name="Note 3 3 8" xfId="5503"/>
    <cellStyle name="Note 3 3 8 2" xfId="11937"/>
    <cellStyle name="Note 3 3 8 2 2" xfId="30264"/>
    <cellStyle name="Note 3 3 8 2 3" xfId="37598"/>
    <cellStyle name="Note 3 3 8 2 4" xfId="50723"/>
    <cellStyle name="Note 3 3 8 3" xfId="24955"/>
    <cellStyle name="Note 3 3 8 4" xfId="36455"/>
    <cellStyle name="Note 3 3 8 5" xfId="44362"/>
    <cellStyle name="Note 3 3 9" xfId="5259"/>
    <cellStyle name="Note 3 3 9 2" xfId="11709"/>
    <cellStyle name="Note 3 3 9 2 2" xfId="30036"/>
    <cellStyle name="Note 3 3 9 2 3" xfId="26826"/>
    <cellStyle name="Note 3 3 9 2 4" xfId="50578"/>
    <cellStyle name="Note 3 3 9 3" xfId="24711"/>
    <cellStyle name="Note 3 3 9 4" xfId="4028"/>
    <cellStyle name="Note 3 3 9 5" xfId="44118"/>
    <cellStyle name="Note 3 4" xfId="476"/>
    <cellStyle name="Note 3 4 10" xfId="6333"/>
    <cellStyle name="Note 3 4 10 2" xfId="25785"/>
    <cellStyle name="Note 3 4 10 2 2" xfId="51152"/>
    <cellStyle name="Note 3 4 10 3" xfId="29157"/>
    <cellStyle name="Note 3 4 10 4" xfId="45192"/>
    <cellStyle name="Note 3 4 11" xfId="13617"/>
    <cellStyle name="Note 3 4 11 2" xfId="31944"/>
    <cellStyle name="Note 3 4 11 2 2" xfId="51746"/>
    <cellStyle name="Note 3 4 11 3" xfId="36536"/>
    <cellStyle name="Note 3 4 11 4" xfId="46257"/>
    <cellStyle name="Note 3 4 12" xfId="14318"/>
    <cellStyle name="Note 3 4 12 2" xfId="32645"/>
    <cellStyle name="Note 3 4 12 2 2" xfId="52174"/>
    <cellStyle name="Note 3 4 12 3" xfId="39473"/>
    <cellStyle name="Note 3 4 12 4" xfId="47053"/>
    <cellStyle name="Note 3 4 13" xfId="14509"/>
    <cellStyle name="Note 3 4 13 2" xfId="32836"/>
    <cellStyle name="Note 3 4 13 2 2" xfId="52597"/>
    <cellStyle name="Note 3 4 13 3" xfId="39664"/>
    <cellStyle name="Note 3 4 13 4" xfId="47837"/>
    <cellStyle name="Note 3 4 14" xfId="15251"/>
    <cellStyle name="Note 3 4 14 2" xfId="33578"/>
    <cellStyle name="Note 3 4 14 2 2" xfId="53002"/>
    <cellStyle name="Note 3 4 14 3" xfId="40406"/>
    <cellStyle name="Note 3 4 14 4" xfId="48579"/>
    <cellStyle name="Note 3 4 15" xfId="2956"/>
    <cellStyle name="Note 3 4 16" xfId="4356"/>
    <cellStyle name="Note 3 4 17" xfId="29790"/>
    <cellStyle name="Note 3 4 18" xfId="38088"/>
    <cellStyle name="Note 3 4 19" xfId="42200"/>
    <cellStyle name="Note 3 4 2" xfId="775"/>
    <cellStyle name="Note 3 4 2 10" xfId="14386"/>
    <cellStyle name="Note 3 4 2 10 2" xfId="32713"/>
    <cellStyle name="Note 3 4 2 10 2 2" xfId="52245"/>
    <cellStyle name="Note 3 4 2 10 3" xfId="39541"/>
    <cellStyle name="Note 3 4 2 10 4" xfId="47177"/>
    <cellStyle name="Note 3 4 2 11" xfId="14624"/>
    <cellStyle name="Note 3 4 2 11 2" xfId="32951"/>
    <cellStyle name="Note 3 4 2 11 2 2" xfId="52665"/>
    <cellStyle name="Note 3 4 2 11 3" xfId="39779"/>
    <cellStyle name="Note 3 4 2 11 4" xfId="47952"/>
    <cellStyle name="Note 3 4 2 12" xfId="15352"/>
    <cellStyle name="Note 3 4 2 12 2" xfId="33679"/>
    <cellStyle name="Note 3 4 2 12 2 2" xfId="53062"/>
    <cellStyle name="Note 3 4 2 12 3" xfId="40507"/>
    <cellStyle name="Note 3 4 2 12 4" xfId="48680"/>
    <cellStyle name="Note 3 4 2 13" xfId="3124"/>
    <cellStyle name="Note 3 4 2 13 2" xfId="49930"/>
    <cellStyle name="Note 3 4 2 14" xfId="4191"/>
    <cellStyle name="Note 3 4 2 15" xfId="37133"/>
    <cellStyle name="Note 3 4 2 16" xfId="42143"/>
    <cellStyle name="Note 3 4 2 17" xfId="36473"/>
    <cellStyle name="Note 3 4 2 18" xfId="42907"/>
    <cellStyle name="Note 3 4 2 2" xfId="1965"/>
    <cellStyle name="Note 3 4 2 2 10" xfId="4452"/>
    <cellStyle name="Note 3 4 2 2 10 2" xfId="50230"/>
    <cellStyle name="Note 3 4 2 2 11" xfId="23947"/>
    <cellStyle name="Note 3 4 2 2 12" xfId="35783"/>
    <cellStyle name="Note 3 4 2 2 13" xfId="38199"/>
    <cellStyle name="Note 3 4 2 2 14" xfId="4583"/>
    <cellStyle name="Note 3 4 2 2 15" xfId="43466"/>
    <cellStyle name="Note 3 4 2 2 2" xfId="2407"/>
    <cellStyle name="Note 3 4 2 2 2 10" xfId="29818"/>
    <cellStyle name="Note 3 4 2 2 2 11" xfId="42002"/>
    <cellStyle name="Note 3 4 2 2 2 12" xfId="28872"/>
    <cellStyle name="Note 3 4 2 2 2 13" xfId="43726"/>
    <cellStyle name="Note 3 4 2 2 2 2" xfId="5435"/>
    <cellStyle name="Note 3 4 2 2 2 2 2" xfId="11871"/>
    <cellStyle name="Note 3 4 2 2 2 2 2 2" xfId="30198"/>
    <cellStyle name="Note 3 4 2 2 2 2 2 3" xfId="36989"/>
    <cellStyle name="Note 3 4 2 2 2 2 2 4" xfId="50689"/>
    <cellStyle name="Note 3 4 2 2 2 2 3" xfId="24887"/>
    <cellStyle name="Note 3 4 2 2 2 2 4" xfId="37624"/>
    <cellStyle name="Note 3 4 2 2 2 2 5" xfId="44294"/>
    <cellStyle name="Note 3 4 2 2 2 3" xfId="6958"/>
    <cellStyle name="Note 3 4 2 2 2 3 2" xfId="13245"/>
    <cellStyle name="Note 3 4 2 2 2 3 2 2" xfId="31572"/>
    <cellStyle name="Note 3 4 2 2 2 3 2 3" xfId="35019"/>
    <cellStyle name="Note 3 4 2 2 2 3 2 4" xfId="51509"/>
    <cellStyle name="Note 3 4 2 2 2 3 3" xfId="26410"/>
    <cellStyle name="Note 3 4 2 2 2 3 4" xfId="28667"/>
    <cellStyle name="Note 3 4 2 2 2 3 5" xfId="45816"/>
    <cellStyle name="Note 3 4 2 2 2 4" xfId="8884"/>
    <cellStyle name="Note 3 4 2 2 2 4 2" xfId="27930"/>
    <cellStyle name="Note 3 4 2 2 2 4 2 2" xfId="52409"/>
    <cellStyle name="Note 3 4 2 2 2 4 3" xfId="29443"/>
    <cellStyle name="Note 3 4 2 2 2 4 4" xfId="47481"/>
    <cellStyle name="Note 3 4 2 2 2 5" xfId="14908"/>
    <cellStyle name="Note 3 4 2 2 2 5 2" xfId="33235"/>
    <cellStyle name="Note 3 4 2 2 2 5 2 2" xfId="52820"/>
    <cellStyle name="Note 3 4 2 2 2 5 3" xfId="40063"/>
    <cellStyle name="Note 3 4 2 2 2 5 4" xfId="48236"/>
    <cellStyle name="Note 3 4 2 2 2 6" xfId="15602"/>
    <cellStyle name="Note 3 4 2 2 2 6 2" xfId="33929"/>
    <cellStyle name="Note 3 4 2 2 2 6 2 2" xfId="53200"/>
    <cellStyle name="Note 3 4 2 2 2 6 3" xfId="40757"/>
    <cellStyle name="Note 3 4 2 2 2 6 4" xfId="48930"/>
    <cellStyle name="Note 3 4 2 2 2 7" xfId="16220"/>
    <cellStyle name="Note 3 4 2 2 2 7 2" xfId="34547"/>
    <cellStyle name="Note 3 4 2 2 2 7 2 2" xfId="53533"/>
    <cellStyle name="Note 3 4 2 2 2 7 3" xfId="41375"/>
    <cellStyle name="Note 3 4 2 2 2 7 4" xfId="49548"/>
    <cellStyle name="Note 3 4 2 2 2 8" xfId="4867"/>
    <cellStyle name="Note 3 4 2 2 2 8 2" xfId="50371"/>
    <cellStyle name="Note 3 4 2 2 2 9" xfId="24319"/>
    <cellStyle name="Note 3 4 2 2 3" xfId="2684"/>
    <cellStyle name="Note 3 4 2 2 3 10" xfId="37364"/>
    <cellStyle name="Note 3 4 2 2 3 11" xfId="27038"/>
    <cellStyle name="Note 3 4 2 2 3 12" xfId="42732"/>
    <cellStyle name="Note 3 4 2 2 3 13" xfId="44003"/>
    <cellStyle name="Note 3 4 2 2 3 2" xfId="5668"/>
    <cellStyle name="Note 3 4 2 2 3 2 2" xfId="12090"/>
    <cellStyle name="Note 3 4 2 2 3 2 2 2" xfId="30417"/>
    <cellStyle name="Note 3 4 2 2 3 2 2 3" xfId="29154"/>
    <cellStyle name="Note 3 4 2 2 3 2 2 4" xfId="50811"/>
    <cellStyle name="Note 3 4 2 2 3 2 3" xfId="25120"/>
    <cellStyle name="Note 3 4 2 2 3 2 4" xfId="36254"/>
    <cellStyle name="Note 3 4 2 2 3 2 5" xfId="44527"/>
    <cellStyle name="Note 3 4 2 2 3 3" xfId="7235"/>
    <cellStyle name="Note 3 4 2 2 3 3 2" xfId="13522"/>
    <cellStyle name="Note 3 4 2 2 3 3 2 2" xfId="31849"/>
    <cellStyle name="Note 3 4 2 2 3 3 2 3" xfId="27225"/>
    <cellStyle name="Note 3 4 2 2 3 3 2 4" xfId="51656"/>
    <cellStyle name="Note 3 4 2 2 3 3 3" xfId="26687"/>
    <cellStyle name="Note 3 4 2 2 3 3 4" xfId="27502"/>
    <cellStyle name="Note 3 4 2 2 3 3 5" xfId="46093"/>
    <cellStyle name="Note 3 4 2 2 3 4" xfId="9161"/>
    <cellStyle name="Note 3 4 2 2 3 4 2" xfId="28207"/>
    <cellStyle name="Note 3 4 2 2 3 4 2 2" xfId="52556"/>
    <cellStyle name="Note 3 4 2 2 3 4 3" xfId="26828"/>
    <cellStyle name="Note 3 4 2 2 3 4 4" xfId="47758"/>
    <cellStyle name="Note 3 4 2 2 3 5" xfId="15185"/>
    <cellStyle name="Note 3 4 2 2 3 5 2" xfId="33512"/>
    <cellStyle name="Note 3 4 2 2 3 5 2 2" xfId="52967"/>
    <cellStyle name="Note 3 4 2 2 3 5 3" xfId="40340"/>
    <cellStyle name="Note 3 4 2 2 3 5 4" xfId="48513"/>
    <cellStyle name="Note 3 4 2 2 3 6" xfId="15879"/>
    <cellStyle name="Note 3 4 2 2 3 6 2" xfId="34206"/>
    <cellStyle name="Note 3 4 2 2 3 6 2 2" xfId="53347"/>
    <cellStyle name="Note 3 4 2 2 3 6 3" xfId="41034"/>
    <cellStyle name="Note 3 4 2 2 3 6 4" xfId="49207"/>
    <cellStyle name="Note 3 4 2 2 3 7" xfId="16497"/>
    <cellStyle name="Note 3 4 2 2 3 7 2" xfId="34824"/>
    <cellStyle name="Note 3 4 2 2 3 7 2 2" xfId="53680"/>
    <cellStyle name="Note 3 4 2 2 3 7 3" xfId="41652"/>
    <cellStyle name="Note 3 4 2 2 3 7 4" xfId="49825"/>
    <cellStyle name="Note 3 4 2 2 3 8" xfId="5144"/>
    <cellStyle name="Note 3 4 2 2 3 8 2" xfId="50518"/>
    <cellStyle name="Note 3 4 2 2 3 9" xfId="24596"/>
    <cellStyle name="Note 3 4 2 2 4" xfId="5514"/>
    <cellStyle name="Note 3 4 2 2 4 2" xfId="11948"/>
    <cellStyle name="Note 3 4 2 2 4 2 2" xfId="30275"/>
    <cellStyle name="Note 3 4 2 2 4 2 3" xfId="37227"/>
    <cellStyle name="Note 3 4 2 2 4 2 4" xfId="50730"/>
    <cellStyle name="Note 3 4 2 2 4 3" xfId="24966"/>
    <cellStyle name="Note 3 4 2 2 4 4" xfId="38738"/>
    <cellStyle name="Note 3 4 2 2 4 5" xfId="44373"/>
    <cellStyle name="Note 3 4 2 2 5" xfId="6632"/>
    <cellStyle name="Note 3 4 2 2 5 2" xfId="12946"/>
    <cellStyle name="Note 3 4 2 2 5 2 2" xfId="31273"/>
    <cellStyle name="Note 3 4 2 2 5 2 3" xfId="29895"/>
    <cellStyle name="Note 3 4 2 2 5 2 4" xfId="51327"/>
    <cellStyle name="Note 3 4 2 2 5 3" xfId="26084"/>
    <cellStyle name="Note 3 4 2 2 5 4" xfId="2982"/>
    <cellStyle name="Note 3 4 2 2 5 5" xfId="45490"/>
    <cellStyle name="Note 3 4 2 2 6" xfId="8442"/>
    <cellStyle name="Note 3 4 2 2 6 2" xfId="27556"/>
    <cellStyle name="Note 3 4 2 2 6 2 2" xfId="52219"/>
    <cellStyle name="Note 3 4 2 2 6 3" xfId="28884"/>
    <cellStyle name="Note 3 4 2 2 6 4" xfId="47126"/>
    <cellStyle name="Note 3 4 2 2 7" xfId="14573"/>
    <cellStyle name="Note 3 4 2 2 7 2" xfId="32900"/>
    <cellStyle name="Note 3 4 2 2 7 2 2" xfId="52639"/>
    <cellStyle name="Note 3 4 2 2 7 3" xfId="39728"/>
    <cellStyle name="Note 3 4 2 2 7 4" xfId="47901"/>
    <cellStyle name="Note 3 4 2 2 8" xfId="15301"/>
    <cellStyle name="Note 3 4 2 2 8 2" xfId="33628"/>
    <cellStyle name="Note 3 4 2 2 8 2 2" xfId="53036"/>
    <cellStyle name="Note 3 4 2 2 8 3" xfId="40456"/>
    <cellStyle name="Note 3 4 2 2 8 4" xfId="48629"/>
    <cellStyle name="Note 3 4 2 2 9" xfId="15960"/>
    <cellStyle name="Note 3 4 2 2 9 2" xfId="34287"/>
    <cellStyle name="Note 3 4 2 2 9 2 2" xfId="53392"/>
    <cellStyle name="Note 3 4 2 2 9 3" xfId="41115"/>
    <cellStyle name="Note 3 4 2 2 9 4" xfId="49288"/>
    <cellStyle name="Note 3 4 2 3" xfId="2453"/>
    <cellStyle name="Note 3 4 2 3 10" xfId="36675"/>
    <cellStyle name="Note 3 4 2 3 11" xfId="42565"/>
    <cellStyle name="Note 3 4 2 3 12" xfId="42767"/>
    <cellStyle name="Note 3 4 2 3 13" xfId="43772"/>
    <cellStyle name="Note 3 4 2 3 2" xfId="3176"/>
    <cellStyle name="Note 3 4 2 3 2 2" xfId="10228"/>
    <cellStyle name="Note 3 4 2 3 2 2 2" xfId="28952"/>
    <cellStyle name="Note 3 4 2 3 2 2 3" xfId="3997"/>
    <cellStyle name="Note 3 4 2 3 2 2 4" xfId="50032"/>
    <cellStyle name="Note 3 4 2 3 2 3" xfId="4426"/>
    <cellStyle name="Note 3 4 2 3 2 4" xfId="4590"/>
    <cellStyle name="Note 3 4 2 3 2 5" xfId="43096"/>
    <cellStyle name="Note 3 4 2 3 3" xfId="7004"/>
    <cellStyle name="Note 3 4 2 3 3 2" xfId="13291"/>
    <cellStyle name="Note 3 4 2 3 3 2 2" xfId="31618"/>
    <cellStyle name="Note 3 4 2 3 3 2 3" xfId="36718"/>
    <cellStyle name="Note 3 4 2 3 3 2 4" xfId="51533"/>
    <cellStyle name="Note 3 4 2 3 3 3" xfId="26456"/>
    <cellStyle name="Note 3 4 2 3 3 4" xfId="36322"/>
    <cellStyle name="Note 3 4 2 3 3 5" xfId="45862"/>
    <cellStyle name="Note 3 4 2 3 4" xfId="8930"/>
    <cellStyle name="Note 3 4 2 3 4 2" xfId="27976"/>
    <cellStyle name="Note 3 4 2 3 4 2 2" xfId="52433"/>
    <cellStyle name="Note 3 4 2 3 4 3" xfId="37025"/>
    <cellStyle name="Note 3 4 2 3 4 4" xfId="47527"/>
    <cellStyle name="Note 3 4 2 3 5" xfId="14954"/>
    <cellStyle name="Note 3 4 2 3 5 2" xfId="33281"/>
    <cellStyle name="Note 3 4 2 3 5 2 2" xfId="52844"/>
    <cellStyle name="Note 3 4 2 3 5 3" xfId="40109"/>
    <cellStyle name="Note 3 4 2 3 5 4" xfId="48282"/>
    <cellStyle name="Note 3 4 2 3 6" xfId="15648"/>
    <cellStyle name="Note 3 4 2 3 6 2" xfId="33975"/>
    <cellStyle name="Note 3 4 2 3 6 2 2" xfId="53224"/>
    <cellStyle name="Note 3 4 2 3 6 3" xfId="40803"/>
    <cellStyle name="Note 3 4 2 3 6 4" xfId="48976"/>
    <cellStyle name="Note 3 4 2 3 7" xfId="16266"/>
    <cellStyle name="Note 3 4 2 3 7 2" xfId="34593"/>
    <cellStyle name="Note 3 4 2 3 7 2 2" xfId="53557"/>
    <cellStyle name="Note 3 4 2 3 7 3" xfId="41421"/>
    <cellStyle name="Note 3 4 2 3 7 4" xfId="49594"/>
    <cellStyle name="Note 3 4 2 3 8" xfId="4913"/>
    <cellStyle name="Note 3 4 2 3 8 2" xfId="50395"/>
    <cellStyle name="Note 3 4 2 3 9" xfId="24365"/>
    <cellStyle name="Note 3 4 2 4" xfId="2208"/>
    <cellStyle name="Note 3 4 2 4 10" xfId="27480"/>
    <cellStyle name="Note 3 4 2 4 11" xfId="35891"/>
    <cellStyle name="Note 3 4 2 4 12" xfId="41870"/>
    <cellStyle name="Note 3 4 2 4 13" xfId="43527"/>
    <cellStyle name="Note 3 4 2 4 2" xfId="5749"/>
    <cellStyle name="Note 3 4 2 4 2 2" xfId="12162"/>
    <cellStyle name="Note 3 4 2 4 2 2 2" xfId="30489"/>
    <cellStyle name="Note 3 4 2 4 2 2 3" xfId="28514"/>
    <cellStyle name="Note 3 4 2 4 2 2 4" xfId="50855"/>
    <cellStyle name="Note 3 4 2 4 2 3" xfId="25201"/>
    <cellStyle name="Note 3 4 2 4 2 4" xfId="29951"/>
    <cellStyle name="Note 3 4 2 4 2 5" xfId="44608"/>
    <cellStyle name="Note 3 4 2 4 3" xfId="6759"/>
    <cellStyle name="Note 3 4 2 4 3 2" xfId="13046"/>
    <cellStyle name="Note 3 4 2 4 3 2 2" xfId="31373"/>
    <cellStyle name="Note 3 4 2 4 3 2 3" xfId="35528"/>
    <cellStyle name="Note 3 4 2 4 3 2 4" xfId="51401"/>
    <cellStyle name="Note 3 4 2 4 3 3" xfId="26211"/>
    <cellStyle name="Note 3 4 2 4 3 4" xfId="4573"/>
    <cellStyle name="Note 3 4 2 4 3 5" xfId="45617"/>
    <cellStyle name="Note 3 4 2 4 4" xfId="8685"/>
    <cellStyle name="Note 3 4 2 4 4 2" xfId="27731"/>
    <cellStyle name="Note 3 4 2 4 4 2 2" xfId="52301"/>
    <cellStyle name="Note 3 4 2 4 4 3" xfId="35331"/>
    <cellStyle name="Note 3 4 2 4 4 4" xfId="47282"/>
    <cellStyle name="Note 3 4 2 4 5" xfId="14709"/>
    <cellStyle name="Note 3 4 2 4 5 2" xfId="33036"/>
    <cellStyle name="Note 3 4 2 4 5 2 2" xfId="52712"/>
    <cellStyle name="Note 3 4 2 4 5 3" xfId="39864"/>
    <cellStyle name="Note 3 4 2 4 5 4" xfId="48037"/>
    <cellStyle name="Note 3 4 2 4 6" xfId="15403"/>
    <cellStyle name="Note 3 4 2 4 6 2" xfId="33730"/>
    <cellStyle name="Note 3 4 2 4 6 2 2" xfId="53092"/>
    <cellStyle name="Note 3 4 2 4 6 3" xfId="40558"/>
    <cellStyle name="Note 3 4 2 4 6 4" xfId="48731"/>
    <cellStyle name="Note 3 4 2 4 7" xfId="16021"/>
    <cellStyle name="Note 3 4 2 4 7 2" xfId="34348"/>
    <cellStyle name="Note 3 4 2 4 7 2 2" xfId="53425"/>
    <cellStyle name="Note 3 4 2 4 7 3" xfId="41176"/>
    <cellStyle name="Note 3 4 2 4 7 4" xfId="49349"/>
    <cellStyle name="Note 3 4 2 4 8" xfId="4668"/>
    <cellStyle name="Note 3 4 2 4 8 2" xfId="50263"/>
    <cellStyle name="Note 3 4 2 4 9" xfId="24120"/>
    <cellStyle name="Note 3 4 2 5" xfId="3177"/>
    <cellStyle name="Note 3 4 2 5 2" xfId="10229"/>
    <cellStyle name="Note 3 4 2 5 2 2" xfId="28953"/>
    <cellStyle name="Note 3 4 2 5 2 3" xfId="37381"/>
    <cellStyle name="Note 3 4 2 5 2 4" xfId="50033"/>
    <cellStyle name="Note 3 4 2 5 3" xfId="4178"/>
    <cellStyle name="Note 3 4 2 5 4" xfId="36280"/>
    <cellStyle name="Note 3 4 2 5 5" xfId="43097"/>
    <cellStyle name="Note 3 4 2 6" xfId="5720"/>
    <cellStyle name="Note 3 4 2 6 2" xfId="12137"/>
    <cellStyle name="Note 3 4 2 6 2 2" xfId="30464"/>
    <cellStyle name="Note 3 4 2 6 2 3" xfId="23607"/>
    <cellStyle name="Note 3 4 2 6 2 4" xfId="50839"/>
    <cellStyle name="Note 3 4 2 6 3" xfId="25172"/>
    <cellStyle name="Note 3 4 2 6 4" xfId="28521"/>
    <cellStyle name="Note 3 4 2 6 5" xfId="44579"/>
    <cellStyle name="Note 3 4 2 7" xfId="5522"/>
    <cellStyle name="Note 3 4 2 7 2" xfId="11956"/>
    <cellStyle name="Note 3 4 2 7 2 2" xfId="30283"/>
    <cellStyle name="Note 3 4 2 7 2 3" xfId="38732"/>
    <cellStyle name="Note 3 4 2 7 2 4" xfId="50734"/>
    <cellStyle name="Note 3 4 2 7 3" xfId="24974"/>
    <cellStyle name="Note 3 4 2 7 4" xfId="29191"/>
    <cellStyle name="Note 3 4 2 7 5" xfId="44381"/>
    <cellStyle name="Note 3 4 2 8" xfId="7330"/>
    <cellStyle name="Note 3 4 2 8 2" xfId="26782"/>
    <cellStyle name="Note 3 4 2 8 2 2" xfId="51708"/>
    <cellStyle name="Note 3 4 2 8 3" xfId="38073"/>
    <cellStyle name="Note 3 4 2 8 4" xfId="46188"/>
    <cellStyle name="Note 3 4 2 9" xfId="13674"/>
    <cellStyle name="Note 3 4 2 9 2" xfId="32001"/>
    <cellStyle name="Note 3 4 2 9 2 2" xfId="51780"/>
    <cellStyle name="Note 3 4 2 9 3" xfId="36786"/>
    <cellStyle name="Note 3 4 2 9 4" xfId="46314"/>
    <cellStyle name="Note 3 4 20" xfId="42788"/>
    <cellStyle name="Note 3 4 3" xfId="1299"/>
    <cellStyle name="Note 3 4 3 10" xfId="14645"/>
    <cellStyle name="Note 3 4 3 10 2" xfId="32972"/>
    <cellStyle name="Note 3 4 3 10 2 2" xfId="52676"/>
    <cellStyle name="Note 3 4 3 10 3" xfId="39800"/>
    <cellStyle name="Note 3 4 3 10 4" xfId="47973"/>
    <cellStyle name="Note 3 4 3 11" xfId="15364"/>
    <cellStyle name="Note 3 4 3 11 2" xfId="33691"/>
    <cellStyle name="Note 3 4 3 11 2 2" xfId="53069"/>
    <cellStyle name="Note 3 4 3 11 3" xfId="40519"/>
    <cellStyle name="Note 3 4 3 11 4" xfId="48692"/>
    <cellStyle name="Note 3 4 3 12" xfId="3903"/>
    <cellStyle name="Note 3 4 3 12 2" xfId="49965"/>
    <cellStyle name="Note 3 4 3 13" xfId="3999"/>
    <cellStyle name="Note 3 4 3 14" xfId="36702"/>
    <cellStyle name="Note 3 4 3 15" xfId="42177"/>
    <cellStyle name="Note 3 4 3 16" xfId="42147"/>
    <cellStyle name="Note 3 4 3 17" xfId="42972"/>
    <cellStyle name="Note 3 4 3 2" xfId="2514"/>
    <cellStyle name="Note 3 4 3 2 10" xfId="35696"/>
    <cellStyle name="Note 3 4 3 2 11" xfId="39261"/>
    <cellStyle name="Note 3 4 3 2 12" xfId="35974"/>
    <cellStyle name="Note 3 4 3 2 13" xfId="43833"/>
    <cellStyle name="Note 3 4 3 2 2" xfId="5932"/>
    <cellStyle name="Note 3 4 3 2 2 2" xfId="12330"/>
    <cellStyle name="Note 3 4 3 2 2 2 2" xfId="30657"/>
    <cellStyle name="Note 3 4 3 2 2 2 3" xfId="35470"/>
    <cellStyle name="Note 3 4 3 2 2 2 4" xfId="50947"/>
    <cellStyle name="Note 3 4 3 2 2 3" xfId="25384"/>
    <cellStyle name="Note 3 4 3 2 2 4" xfId="35647"/>
    <cellStyle name="Note 3 4 3 2 2 5" xfId="44791"/>
    <cellStyle name="Note 3 4 3 2 3" xfId="7065"/>
    <cellStyle name="Note 3 4 3 2 3 2" xfId="13352"/>
    <cellStyle name="Note 3 4 3 2 3 2 2" xfId="31679"/>
    <cellStyle name="Note 3 4 3 2 3 2 3" xfId="24010"/>
    <cellStyle name="Note 3 4 3 2 3 2 4" xfId="51565"/>
    <cellStyle name="Note 3 4 3 2 3 3" xfId="26517"/>
    <cellStyle name="Note 3 4 3 2 3 4" xfId="37541"/>
    <cellStyle name="Note 3 4 3 2 3 5" xfId="45923"/>
    <cellStyle name="Note 3 4 3 2 4" xfId="8991"/>
    <cellStyle name="Note 3 4 3 2 4 2" xfId="28037"/>
    <cellStyle name="Note 3 4 3 2 4 2 2" xfId="52465"/>
    <cellStyle name="Note 3 4 3 2 4 3" xfId="38380"/>
    <cellStyle name="Note 3 4 3 2 4 4" xfId="47588"/>
    <cellStyle name="Note 3 4 3 2 5" xfId="15015"/>
    <cellStyle name="Note 3 4 3 2 5 2" xfId="33342"/>
    <cellStyle name="Note 3 4 3 2 5 2 2" xfId="52876"/>
    <cellStyle name="Note 3 4 3 2 5 3" xfId="40170"/>
    <cellStyle name="Note 3 4 3 2 5 4" xfId="48343"/>
    <cellStyle name="Note 3 4 3 2 6" xfId="15709"/>
    <cellStyle name="Note 3 4 3 2 6 2" xfId="34036"/>
    <cellStyle name="Note 3 4 3 2 6 2 2" xfId="53256"/>
    <cellStyle name="Note 3 4 3 2 6 3" xfId="40864"/>
    <cellStyle name="Note 3 4 3 2 6 4" xfId="49037"/>
    <cellStyle name="Note 3 4 3 2 7" xfId="16327"/>
    <cellStyle name="Note 3 4 3 2 7 2" xfId="34654"/>
    <cellStyle name="Note 3 4 3 2 7 2 2" xfId="53589"/>
    <cellStyle name="Note 3 4 3 2 7 3" xfId="41482"/>
    <cellStyle name="Note 3 4 3 2 7 4" xfId="49655"/>
    <cellStyle name="Note 3 4 3 2 8" xfId="4974"/>
    <cellStyle name="Note 3 4 3 2 8 2" xfId="50427"/>
    <cellStyle name="Note 3 4 3 2 9" xfId="24426"/>
    <cellStyle name="Note 3 4 3 3" xfId="2382"/>
    <cellStyle name="Note 3 4 3 3 10" xfId="38761"/>
    <cellStyle name="Note 3 4 3 3 11" xfId="42142"/>
    <cellStyle name="Note 3 4 3 3 12" xfId="36435"/>
    <cellStyle name="Note 3 4 3 3 13" xfId="43701"/>
    <cellStyle name="Note 3 4 3 3 2" xfId="5538"/>
    <cellStyle name="Note 3 4 3 3 2 2" xfId="11971"/>
    <cellStyle name="Note 3 4 3 3 2 2 2" xfId="30298"/>
    <cellStyle name="Note 3 4 3 3 2 2 3" xfId="35021"/>
    <cellStyle name="Note 3 4 3 3 2 2 4" xfId="50745"/>
    <cellStyle name="Note 3 4 3 3 2 3" xfId="24990"/>
    <cellStyle name="Note 3 4 3 3 2 4" xfId="38445"/>
    <cellStyle name="Note 3 4 3 3 2 5" xfId="44397"/>
    <cellStyle name="Note 3 4 3 3 3" xfId="6933"/>
    <cellStyle name="Note 3 4 3 3 3 2" xfId="13220"/>
    <cellStyle name="Note 3 4 3 3 3 2 2" xfId="31547"/>
    <cellStyle name="Note 3 4 3 3 3 2 3" xfId="38606"/>
    <cellStyle name="Note 3 4 3 3 3 2 4" xfId="51493"/>
    <cellStyle name="Note 3 4 3 3 3 3" xfId="26385"/>
    <cellStyle name="Note 3 4 3 3 3 4" xfId="4635"/>
    <cellStyle name="Note 3 4 3 3 3 5" xfId="45791"/>
    <cellStyle name="Note 3 4 3 3 4" xfId="8859"/>
    <cellStyle name="Note 3 4 3 3 4 2" xfId="27905"/>
    <cellStyle name="Note 3 4 3 3 4 2 2" xfId="52393"/>
    <cellStyle name="Note 3 4 3 3 4 3" xfId="28396"/>
    <cellStyle name="Note 3 4 3 3 4 4" xfId="47456"/>
    <cellStyle name="Note 3 4 3 3 5" xfId="14883"/>
    <cellStyle name="Note 3 4 3 3 5 2" xfId="33210"/>
    <cellStyle name="Note 3 4 3 3 5 2 2" xfId="52804"/>
    <cellStyle name="Note 3 4 3 3 5 3" xfId="40038"/>
    <cellStyle name="Note 3 4 3 3 5 4" xfId="48211"/>
    <cellStyle name="Note 3 4 3 3 6" xfId="15577"/>
    <cellStyle name="Note 3 4 3 3 6 2" xfId="33904"/>
    <cellStyle name="Note 3 4 3 3 6 2 2" xfId="53184"/>
    <cellStyle name="Note 3 4 3 3 6 3" xfId="40732"/>
    <cellStyle name="Note 3 4 3 3 6 4" xfId="48905"/>
    <cellStyle name="Note 3 4 3 3 7" xfId="16195"/>
    <cellStyle name="Note 3 4 3 3 7 2" xfId="34522"/>
    <cellStyle name="Note 3 4 3 3 7 2 2" xfId="53517"/>
    <cellStyle name="Note 3 4 3 3 7 3" xfId="41350"/>
    <cellStyle name="Note 3 4 3 3 7 4" xfId="49523"/>
    <cellStyle name="Note 3 4 3 3 8" xfId="4842"/>
    <cellStyle name="Note 3 4 3 3 8 2" xfId="50355"/>
    <cellStyle name="Note 3 4 3 3 9" xfId="24294"/>
    <cellStyle name="Note 3 4 3 4" xfId="3327"/>
    <cellStyle name="Note 3 4 3 4 2" xfId="10367"/>
    <cellStyle name="Note 3 4 3 4 2 2" xfId="29085"/>
    <cellStyle name="Note 3 4 3 4 2 3" xfId="36295"/>
    <cellStyle name="Note 3 4 3 4 2 4" xfId="50106"/>
    <cellStyle name="Note 3 4 3 4 3" xfId="4054"/>
    <cellStyle name="Note 3 4 3 4 4" xfId="4222"/>
    <cellStyle name="Note 3 4 3 4 5" xfId="43228"/>
    <cellStyle name="Note 3 4 3 5" xfId="6339"/>
    <cellStyle name="Note 3 4 3 5 2" xfId="12701"/>
    <cellStyle name="Note 3 4 3 5 2 2" xfId="31028"/>
    <cellStyle name="Note 3 4 3 5 2 3" xfId="28538"/>
    <cellStyle name="Note 3 4 3 5 2 4" xfId="51156"/>
    <cellStyle name="Note 3 4 3 5 3" xfId="25791"/>
    <cellStyle name="Note 3 4 3 5 4" xfId="38866"/>
    <cellStyle name="Note 3 4 3 5 5" xfId="45198"/>
    <cellStyle name="Note 3 4 3 6" xfId="5430"/>
    <cellStyle name="Note 3 4 3 6 2" xfId="11866"/>
    <cellStyle name="Note 3 4 3 6 2 2" xfId="30193"/>
    <cellStyle name="Note 3 4 3 6 2 3" xfId="36212"/>
    <cellStyle name="Note 3 4 3 6 2 4" xfId="50685"/>
    <cellStyle name="Note 3 4 3 6 3" xfId="24882"/>
    <cellStyle name="Note 3 4 3 6 4" xfId="38370"/>
    <cellStyle name="Note 3 4 3 6 5" xfId="44289"/>
    <cellStyle name="Note 3 4 3 7" xfId="7294"/>
    <cellStyle name="Note 3 4 3 7 2" xfId="26746"/>
    <cellStyle name="Note 3 4 3 7 2 2" xfId="51687"/>
    <cellStyle name="Note 3 4 3 7 3" xfId="36920"/>
    <cellStyle name="Note 3 4 3 7 4" xfId="46152"/>
    <cellStyle name="Note 3 4 3 8" xfId="13972"/>
    <cellStyle name="Note 3 4 3 8 2" xfId="32299"/>
    <cellStyle name="Note 3 4 3 8 2 2" xfId="51983"/>
    <cellStyle name="Note 3 4 3 8 3" xfId="23628"/>
    <cellStyle name="Note 3 4 3 8 4" xfId="46703"/>
    <cellStyle name="Note 3 4 3 9" xfId="14411"/>
    <cellStyle name="Note 3 4 3 9 2" xfId="32738"/>
    <cellStyle name="Note 3 4 3 9 2 2" xfId="52257"/>
    <cellStyle name="Note 3 4 3 9 3" xfId="39566"/>
    <cellStyle name="Note 3 4 3 9 4" xfId="47202"/>
    <cellStyle name="Note 3 4 4" xfId="1728"/>
    <cellStyle name="Note 3 4 4 10" xfId="14180"/>
    <cellStyle name="Note 3 4 4 10 2" xfId="32507"/>
    <cellStyle name="Note 3 4 4 10 2 2" xfId="52097"/>
    <cellStyle name="Note 3 4 4 10 3" xfId="3695"/>
    <cellStyle name="Note 3 4 4 10 4" xfId="46911"/>
    <cellStyle name="Note 3 4 4 11" xfId="14223"/>
    <cellStyle name="Note 3 4 4 11 2" xfId="32550"/>
    <cellStyle name="Note 3 4 4 11 2 2" xfId="52123"/>
    <cellStyle name="Note 3 4 4 11 3" xfId="35557"/>
    <cellStyle name="Note 3 4 4 11 4" xfId="46954"/>
    <cellStyle name="Note 3 4 4 12" xfId="4254"/>
    <cellStyle name="Note 3 4 4 12 2" xfId="49900"/>
    <cellStyle name="Note 3 4 4 13" xfId="23765"/>
    <cellStyle name="Note 3 4 4 14" xfId="23931"/>
    <cellStyle name="Note 3 4 4 15" xfId="41820"/>
    <cellStyle name="Note 3 4 4 16" xfId="42375"/>
    <cellStyle name="Note 3 4 4 17" xfId="42853"/>
    <cellStyle name="Note 3 4 4 2" xfId="2302"/>
    <cellStyle name="Note 3 4 4 2 10" xfId="28632"/>
    <cellStyle name="Note 3 4 4 2 11" xfId="36713"/>
    <cellStyle name="Note 3 4 4 2 12" xfId="36153"/>
    <cellStyle name="Note 3 4 4 2 13" xfId="43621"/>
    <cellStyle name="Note 3 4 4 2 2" xfId="5401"/>
    <cellStyle name="Note 3 4 4 2 2 2" xfId="11838"/>
    <cellStyle name="Note 3 4 4 2 2 2 2" xfId="30165"/>
    <cellStyle name="Note 3 4 4 2 2 2 3" xfId="38779"/>
    <cellStyle name="Note 3 4 4 2 2 2 4" xfId="50663"/>
    <cellStyle name="Note 3 4 4 2 2 3" xfId="24853"/>
    <cellStyle name="Note 3 4 4 2 2 4" xfId="26916"/>
    <cellStyle name="Note 3 4 4 2 2 5" xfId="44260"/>
    <cellStyle name="Note 3 4 4 2 3" xfId="6853"/>
    <cellStyle name="Note 3 4 4 2 3 2" xfId="13140"/>
    <cellStyle name="Note 3 4 4 2 3 2 2" xfId="31467"/>
    <cellStyle name="Note 3 4 4 2 3 2 3" xfId="36210"/>
    <cellStyle name="Note 3 4 4 2 3 2 4" xfId="51451"/>
    <cellStyle name="Note 3 4 4 2 3 3" xfId="26305"/>
    <cellStyle name="Note 3 4 4 2 3 4" xfId="39380"/>
    <cellStyle name="Note 3 4 4 2 3 5" xfId="45711"/>
    <cellStyle name="Note 3 4 4 2 4" xfId="8779"/>
    <cellStyle name="Note 3 4 4 2 4 2" xfId="27825"/>
    <cellStyle name="Note 3 4 4 2 4 2 2" xfId="52351"/>
    <cellStyle name="Note 3 4 4 2 4 3" xfId="29186"/>
    <cellStyle name="Note 3 4 4 2 4 4" xfId="47376"/>
    <cellStyle name="Note 3 4 4 2 5" xfId="14803"/>
    <cellStyle name="Note 3 4 4 2 5 2" xfId="33130"/>
    <cellStyle name="Note 3 4 4 2 5 2 2" xfId="52762"/>
    <cellStyle name="Note 3 4 4 2 5 3" xfId="39958"/>
    <cellStyle name="Note 3 4 4 2 5 4" xfId="48131"/>
    <cellStyle name="Note 3 4 4 2 6" xfId="15497"/>
    <cellStyle name="Note 3 4 4 2 6 2" xfId="33824"/>
    <cellStyle name="Note 3 4 4 2 6 2 2" xfId="53142"/>
    <cellStyle name="Note 3 4 4 2 6 3" xfId="40652"/>
    <cellStyle name="Note 3 4 4 2 6 4" xfId="48825"/>
    <cellStyle name="Note 3 4 4 2 7" xfId="16115"/>
    <cellStyle name="Note 3 4 4 2 7 2" xfId="34442"/>
    <cellStyle name="Note 3 4 4 2 7 2 2" xfId="53475"/>
    <cellStyle name="Note 3 4 4 2 7 3" xfId="41270"/>
    <cellStyle name="Note 3 4 4 2 7 4" xfId="49443"/>
    <cellStyle name="Note 3 4 4 2 8" xfId="4762"/>
    <cellStyle name="Note 3 4 4 2 8 2" xfId="50313"/>
    <cellStyle name="Note 3 4 4 2 9" xfId="24214"/>
    <cellStyle name="Note 3 4 4 3" xfId="2252"/>
    <cellStyle name="Note 3 4 4 3 10" xfId="38566"/>
    <cellStyle name="Note 3 4 4 3 11" xfId="42224"/>
    <cellStyle name="Note 3 4 4 3 12" xfId="42012"/>
    <cellStyle name="Note 3 4 4 3 13" xfId="43571"/>
    <cellStyle name="Note 3 4 4 3 2" xfId="5540"/>
    <cellStyle name="Note 3 4 4 3 2 2" xfId="11973"/>
    <cellStyle name="Note 3 4 4 3 2 2 2" xfId="30300"/>
    <cellStyle name="Note 3 4 4 3 2 2 3" xfId="4300"/>
    <cellStyle name="Note 3 4 4 3 2 2 4" xfId="50747"/>
    <cellStyle name="Note 3 4 4 3 2 3" xfId="24992"/>
    <cellStyle name="Note 3 4 4 3 2 4" xfId="27437"/>
    <cellStyle name="Note 3 4 4 3 2 5" xfId="44399"/>
    <cellStyle name="Note 3 4 4 3 3" xfId="6803"/>
    <cellStyle name="Note 3 4 4 3 3 2" xfId="13090"/>
    <cellStyle name="Note 3 4 4 3 3 2 2" xfId="31417"/>
    <cellStyle name="Note 3 4 4 3 3 2 3" xfId="36114"/>
    <cellStyle name="Note 3 4 4 3 3 2 4" xfId="51424"/>
    <cellStyle name="Note 3 4 4 3 3 3" xfId="26255"/>
    <cellStyle name="Note 3 4 4 3 3 4" xfId="34954"/>
    <cellStyle name="Note 3 4 4 3 3 5" xfId="45661"/>
    <cellStyle name="Note 3 4 4 3 4" xfId="8729"/>
    <cellStyle name="Note 3 4 4 3 4 2" xfId="27775"/>
    <cellStyle name="Note 3 4 4 3 4 2 2" xfId="52324"/>
    <cellStyle name="Note 3 4 4 3 4 3" xfId="27113"/>
    <cellStyle name="Note 3 4 4 3 4 4" xfId="47326"/>
    <cellStyle name="Note 3 4 4 3 5" xfId="14753"/>
    <cellStyle name="Note 3 4 4 3 5 2" xfId="33080"/>
    <cellStyle name="Note 3 4 4 3 5 2 2" xfId="52735"/>
    <cellStyle name="Note 3 4 4 3 5 3" xfId="39908"/>
    <cellStyle name="Note 3 4 4 3 5 4" xfId="48081"/>
    <cellStyle name="Note 3 4 4 3 6" xfId="15447"/>
    <cellStyle name="Note 3 4 4 3 6 2" xfId="33774"/>
    <cellStyle name="Note 3 4 4 3 6 2 2" xfId="53115"/>
    <cellStyle name="Note 3 4 4 3 6 3" xfId="40602"/>
    <cellStyle name="Note 3 4 4 3 6 4" xfId="48775"/>
    <cellStyle name="Note 3 4 4 3 7" xfId="16065"/>
    <cellStyle name="Note 3 4 4 3 7 2" xfId="34392"/>
    <cellStyle name="Note 3 4 4 3 7 2 2" xfId="53448"/>
    <cellStyle name="Note 3 4 4 3 7 3" xfId="41220"/>
    <cellStyle name="Note 3 4 4 3 7 4" xfId="49393"/>
    <cellStyle name="Note 3 4 4 3 8" xfId="4712"/>
    <cellStyle name="Note 3 4 4 3 8 2" xfId="50286"/>
    <cellStyle name="Note 3 4 4 3 9" xfId="24164"/>
    <cellStyle name="Note 3 4 4 4" xfId="6458"/>
    <cellStyle name="Note 3 4 4 4 2" xfId="12803"/>
    <cellStyle name="Note 3 4 4 4 2 2" xfId="31130"/>
    <cellStyle name="Note 3 4 4 4 2 3" xfId="38549"/>
    <cellStyle name="Note 3 4 4 4 2 4" xfId="51224"/>
    <cellStyle name="Note 3 4 4 4 3" xfId="25910"/>
    <cellStyle name="Note 3 4 4 4 4" xfId="36759"/>
    <cellStyle name="Note 3 4 4 4 5" xfId="45317"/>
    <cellStyle name="Note 3 4 4 5" xfId="3335"/>
    <cellStyle name="Note 3 4 4 5 2" xfId="10374"/>
    <cellStyle name="Note 3 4 4 5 2 2" xfId="29092"/>
    <cellStyle name="Note 3 4 4 5 2 3" xfId="29743"/>
    <cellStyle name="Note 3 4 4 5 2 4" xfId="50109"/>
    <cellStyle name="Note 3 4 4 5 3" xfId="3783"/>
    <cellStyle name="Note 3 4 4 5 4" xfId="2876"/>
    <cellStyle name="Note 3 4 4 5 5" xfId="43236"/>
    <cellStyle name="Note 3 4 4 6" xfId="5327"/>
    <cellStyle name="Note 3 4 4 6 2" xfId="11775"/>
    <cellStyle name="Note 3 4 4 6 2 2" xfId="30102"/>
    <cellStyle name="Note 3 4 4 6 2 3" xfId="4418"/>
    <cellStyle name="Note 3 4 4 6 2 4" xfId="50621"/>
    <cellStyle name="Note 3 4 4 6 3" xfId="24779"/>
    <cellStyle name="Note 3 4 4 6 4" xfId="29870"/>
    <cellStyle name="Note 3 4 4 6 5" xfId="44186"/>
    <cellStyle name="Note 3 4 4 7" xfId="7336"/>
    <cellStyle name="Note 3 4 4 7 2" xfId="26788"/>
    <cellStyle name="Note 3 4 4 7 2 2" xfId="51710"/>
    <cellStyle name="Note 3 4 4 7 3" xfId="4524"/>
    <cellStyle name="Note 3 4 4 7 4" xfId="46194"/>
    <cellStyle name="Note 3 4 4 8" xfId="14235"/>
    <cellStyle name="Note 3 4 4 8 2" xfId="32562"/>
    <cellStyle name="Note 3 4 4 8 2 2" xfId="52129"/>
    <cellStyle name="Note 3 4 4 8 3" xfId="27092"/>
    <cellStyle name="Note 3 4 4 8 4" xfId="46966"/>
    <cellStyle name="Note 3 4 4 9" xfId="10052"/>
    <cellStyle name="Note 3 4 4 9 2" xfId="28830"/>
    <cellStyle name="Note 3 4 4 9 2 2" xfId="50011"/>
    <cellStyle name="Note 3 4 4 9 3" xfId="37951"/>
    <cellStyle name="Note 3 4 4 9 4" xfId="43065"/>
    <cellStyle name="Note 3 4 5" xfId="2611"/>
    <cellStyle name="Note 3 4 5 10" xfId="29566"/>
    <cellStyle name="Note 3 4 5 11" xfId="38647"/>
    <cellStyle name="Note 3 4 5 12" xfId="37095"/>
    <cellStyle name="Note 3 4 5 13" xfId="43930"/>
    <cellStyle name="Note 3 4 5 2" xfId="5840"/>
    <cellStyle name="Note 3 4 5 2 2" xfId="12246"/>
    <cellStyle name="Note 3 4 5 2 2 2" xfId="30573"/>
    <cellStyle name="Note 3 4 5 2 2 3" xfId="38230"/>
    <cellStyle name="Note 3 4 5 2 2 4" xfId="50901"/>
    <cellStyle name="Note 3 4 5 2 3" xfId="25292"/>
    <cellStyle name="Note 3 4 5 2 4" xfId="35423"/>
    <cellStyle name="Note 3 4 5 2 5" xfId="44699"/>
    <cellStyle name="Note 3 4 5 3" xfId="7162"/>
    <cellStyle name="Note 3 4 5 3 2" xfId="13449"/>
    <cellStyle name="Note 3 4 5 3 2 2" xfId="31776"/>
    <cellStyle name="Note 3 4 5 3 2 3" xfId="36999"/>
    <cellStyle name="Note 3 4 5 3 2 4" xfId="51614"/>
    <cellStyle name="Note 3 4 5 3 3" xfId="26614"/>
    <cellStyle name="Note 3 4 5 3 4" xfId="35730"/>
    <cellStyle name="Note 3 4 5 3 5" xfId="46020"/>
    <cellStyle name="Note 3 4 5 4" xfId="9088"/>
    <cellStyle name="Note 3 4 5 4 2" xfId="28134"/>
    <cellStyle name="Note 3 4 5 4 2 2" xfId="52514"/>
    <cellStyle name="Note 3 4 5 4 3" xfId="36685"/>
    <cellStyle name="Note 3 4 5 4 4" xfId="47685"/>
    <cellStyle name="Note 3 4 5 5" xfId="15112"/>
    <cellStyle name="Note 3 4 5 5 2" xfId="33439"/>
    <cellStyle name="Note 3 4 5 5 2 2" xfId="52925"/>
    <cellStyle name="Note 3 4 5 5 3" xfId="40267"/>
    <cellStyle name="Note 3 4 5 5 4" xfId="48440"/>
    <cellStyle name="Note 3 4 5 6" xfId="15806"/>
    <cellStyle name="Note 3 4 5 6 2" xfId="34133"/>
    <cellStyle name="Note 3 4 5 6 2 2" xfId="53305"/>
    <cellStyle name="Note 3 4 5 6 3" xfId="40961"/>
    <cellStyle name="Note 3 4 5 6 4" xfId="49134"/>
    <cellStyle name="Note 3 4 5 7" xfId="16424"/>
    <cellStyle name="Note 3 4 5 7 2" xfId="34751"/>
    <cellStyle name="Note 3 4 5 7 2 2" xfId="53638"/>
    <cellStyle name="Note 3 4 5 7 3" xfId="41579"/>
    <cellStyle name="Note 3 4 5 7 4" xfId="49752"/>
    <cellStyle name="Note 3 4 5 8" xfId="5071"/>
    <cellStyle name="Note 3 4 5 8 2" xfId="50476"/>
    <cellStyle name="Note 3 4 5 9" xfId="24523"/>
    <cellStyle name="Note 3 4 6" xfId="2539"/>
    <cellStyle name="Note 3 4 6 10" xfId="39076"/>
    <cellStyle name="Note 3 4 6 11" xfId="42264"/>
    <cellStyle name="Note 3 4 6 12" xfId="42288"/>
    <cellStyle name="Note 3 4 6 13" xfId="43858"/>
    <cellStyle name="Note 3 4 6 2" xfId="5365"/>
    <cellStyle name="Note 3 4 6 2 2" xfId="11807"/>
    <cellStyle name="Note 3 4 6 2 2 2" xfId="30134"/>
    <cellStyle name="Note 3 4 6 2 2 3" xfId="37760"/>
    <cellStyle name="Note 3 4 6 2 2 4" xfId="50641"/>
    <cellStyle name="Note 3 4 6 2 3" xfId="24817"/>
    <cellStyle name="Note 3 4 6 2 4" xfId="37765"/>
    <cellStyle name="Note 3 4 6 2 5" xfId="44224"/>
    <cellStyle name="Note 3 4 6 3" xfId="7090"/>
    <cellStyle name="Note 3 4 6 3 2" xfId="13377"/>
    <cellStyle name="Note 3 4 6 3 2 2" xfId="31704"/>
    <cellStyle name="Note 3 4 6 3 2 3" xfId="39243"/>
    <cellStyle name="Note 3 4 6 3 2 4" xfId="51577"/>
    <cellStyle name="Note 3 4 6 3 3" xfId="26542"/>
    <cellStyle name="Note 3 4 6 3 4" xfId="38258"/>
    <cellStyle name="Note 3 4 6 3 5" xfId="45948"/>
    <cellStyle name="Note 3 4 6 4" xfId="9016"/>
    <cellStyle name="Note 3 4 6 4 2" xfId="28062"/>
    <cellStyle name="Note 3 4 6 4 2 2" xfId="52477"/>
    <cellStyle name="Note 3 4 6 4 3" xfId="28331"/>
    <cellStyle name="Note 3 4 6 4 4" xfId="47613"/>
    <cellStyle name="Note 3 4 6 5" xfId="15040"/>
    <cellStyle name="Note 3 4 6 5 2" xfId="33367"/>
    <cellStyle name="Note 3 4 6 5 2 2" xfId="52888"/>
    <cellStyle name="Note 3 4 6 5 3" xfId="40195"/>
    <cellStyle name="Note 3 4 6 5 4" xfId="48368"/>
    <cellStyle name="Note 3 4 6 6" xfId="15734"/>
    <cellStyle name="Note 3 4 6 6 2" xfId="34061"/>
    <cellStyle name="Note 3 4 6 6 2 2" xfId="53268"/>
    <cellStyle name="Note 3 4 6 6 3" xfId="40889"/>
    <cellStyle name="Note 3 4 6 6 4" xfId="49062"/>
    <cellStyle name="Note 3 4 6 7" xfId="16352"/>
    <cellStyle name="Note 3 4 6 7 2" xfId="34679"/>
    <cellStyle name="Note 3 4 6 7 2 2" xfId="53601"/>
    <cellStyle name="Note 3 4 6 7 3" xfId="41507"/>
    <cellStyle name="Note 3 4 6 7 4" xfId="49680"/>
    <cellStyle name="Note 3 4 6 8" xfId="4999"/>
    <cellStyle name="Note 3 4 6 8 2" xfId="50439"/>
    <cellStyle name="Note 3 4 6 9" xfId="24451"/>
    <cellStyle name="Note 3 4 7" xfId="6006"/>
    <cellStyle name="Note 3 4 7 2" xfId="12395"/>
    <cellStyle name="Note 3 4 7 2 2" xfId="30722"/>
    <cellStyle name="Note 3 4 7 2 3" xfId="36025"/>
    <cellStyle name="Note 3 4 7 2 4" xfId="50990"/>
    <cellStyle name="Note 3 4 7 3" xfId="25458"/>
    <cellStyle name="Note 3 4 7 4" xfId="36793"/>
    <cellStyle name="Note 3 4 7 5" xfId="44865"/>
    <cellStyle name="Note 3 4 8" xfId="5757"/>
    <cellStyle name="Note 3 4 8 2" xfId="12168"/>
    <cellStyle name="Note 3 4 8 2 2" xfId="30495"/>
    <cellStyle name="Note 3 4 8 2 3" xfId="27542"/>
    <cellStyle name="Note 3 4 8 2 4" xfId="50859"/>
    <cellStyle name="Note 3 4 8 3" xfId="25209"/>
    <cellStyle name="Note 3 4 8 4" xfId="4216"/>
    <cellStyle name="Note 3 4 8 5" xfId="44616"/>
    <cellStyle name="Note 3 4 9" xfId="5939"/>
    <cellStyle name="Note 3 4 9 2" xfId="12337"/>
    <cellStyle name="Note 3 4 9 2 2" xfId="30664"/>
    <cellStyle name="Note 3 4 9 2 3" xfId="3686"/>
    <cellStyle name="Note 3 4 9 2 4" xfId="50952"/>
    <cellStyle name="Note 3 4 9 3" xfId="25391"/>
    <cellStyle name="Note 3 4 9 4" xfId="28803"/>
    <cellStyle name="Note 3 4 9 5" xfId="44798"/>
    <cellStyle name="Note 3 5" xfId="609"/>
    <cellStyle name="Note 3 5 10" xfId="5986"/>
    <cellStyle name="Note 3 5 10 2" xfId="25438"/>
    <cellStyle name="Note 3 5 10 2 2" xfId="50980"/>
    <cellStyle name="Note 3 5 10 3" xfId="37042"/>
    <cellStyle name="Note 3 5 10 4" xfId="44845"/>
    <cellStyle name="Note 3 5 11" xfId="13748"/>
    <cellStyle name="Note 3 5 11 2" xfId="32075"/>
    <cellStyle name="Note 3 5 11 2 2" xfId="51809"/>
    <cellStyle name="Note 3 5 11 3" xfId="28338"/>
    <cellStyle name="Note 3 5 11 4" xfId="46388"/>
    <cellStyle name="Note 3 5 12" xfId="13952"/>
    <cellStyle name="Note 3 5 12 2" xfId="32279"/>
    <cellStyle name="Note 3 5 12 2 2" xfId="51968"/>
    <cellStyle name="Note 3 5 12 3" xfId="4286"/>
    <cellStyle name="Note 3 5 12 4" xfId="46683"/>
    <cellStyle name="Note 3 5 13" xfId="13793"/>
    <cellStyle name="Note 3 5 13 2" xfId="32120"/>
    <cellStyle name="Note 3 5 13 2 2" xfId="51845"/>
    <cellStyle name="Note 3 5 13 3" xfId="38239"/>
    <cellStyle name="Note 3 5 13 4" xfId="46444"/>
    <cellStyle name="Note 3 5 14" xfId="14097"/>
    <cellStyle name="Note 3 5 14 2" xfId="32424"/>
    <cellStyle name="Note 3 5 14 2 2" xfId="52050"/>
    <cellStyle name="Note 3 5 14 3" xfId="38251"/>
    <cellStyle name="Note 3 5 14 4" xfId="46828"/>
    <cellStyle name="Note 3 5 15" xfId="3069"/>
    <cellStyle name="Note 3 5 15 2" xfId="49883"/>
    <cellStyle name="Note 3 5 16" xfId="4340"/>
    <cellStyle name="Note 3 5 17" xfId="38915"/>
    <cellStyle name="Note 3 5 18" xfId="36755"/>
    <cellStyle name="Note 3 5 19" xfId="41763"/>
    <cellStyle name="Note 3 5 2" xfId="1238"/>
    <cellStyle name="Note 3 5 2 10" xfId="13704"/>
    <cellStyle name="Note 3 5 2 10 2" xfId="32031"/>
    <cellStyle name="Note 3 5 2 10 2 2" xfId="51792"/>
    <cellStyle name="Note 3 5 2 10 3" xfId="35043"/>
    <cellStyle name="Note 3 5 2 10 4" xfId="46344"/>
    <cellStyle name="Note 3 5 2 11" xfId="14291"/>
    <cellStyle name="Note 3 5 2 11 2" xfId="32618"/>
    <cellStyle name="Note 3 5 2 11 2 2" xfId="52159"/>
    <cellStyle name="Note 3 5 2 11 3" xfId="39446"/>
    <cellStyle name="Note 3 5 2 11 4" xfId="47022"/>
    <cellStyle name="Note 3 5 2 12" xfId="14487"/>
    <cellStyle name="Note 3 5 2 12 2" xfId="32814"/>
    <cellStyle name="Note 3 5 2 12 2 2" xfId="52585"/>
    <cellStyle name="Note 3 5 2 12 3" xfId="39642"/>
    <cellStyle name="Note 3 5 2 12 4" xfId="47815"/>
    <cellStyle name="Note 3 5 2 13" xfId="3165"/>
    <cellStyle name="Note 3 5 2 13 2" xfId="49948"/>
    <cellStyle name="Note 3 5 2 14" xfId="4233"/>
    <cellStyle name="Note 3 5 2 15" xfId="35805"/>
    <cellStyle name="Note 3 5 2 16" xfId="41790"/>
    <cellStyle name="Note 3 5 2 17" xfId="29922"/>
    <cellStyle name="Note 3 5 2 18" xfId="42948"/>
    <cellStyle name="Note 3 5 2 2" xfId="2006"/>
    <cellStyle name="Note 3 5 2 2 10" xfId="4493"/>
    <cellStyle name="Note 3 5 2 2 10 2" xfId="50248"/>
    <cellStyle name="Note 3 5 2 2 11" xfId="23988"/>
    <cellStyle name="Note 3 5 2 2 12" xfId="36493"/>
    <cellStyle name="Note 3 5 2 2 13" xfId="42133"/>
    <cellStyle name="Note 3 5 2 2 14" xfId="42031"/>
    <cellStyle name="Note 3 5 2 2 15" xfId="43507"/>
    <cellStyle name="Note 3 5 2 2 2" xfId="2649"/>
    <cellStyle name="Note 3 5 2 2 2 10" xfId="37177"/>
    <cellStyle name="Note 3 5 2 2 2 11" xfId="37336"/>
    <cellStyle name="Note 3 5 2 2 2 12" xfId="42482"/>
    <cellStyle name="Note 3 5 2 2 2 13" xfId="43968"/>
    <cellStyle name="Note 3 5 2 2 2 2" xfId="5489"/>
    <cellStyle name="Note 3 5 2 2 2 2 2" xfId="11923"/>
    <cellStyle name="Note 3 5 2 2 2 2 2 2" xfId="30250"/>
    <cellStyle name="Note 3 5 2 2 2 2 2 3" xfId="29809"/>
    <cellStyle name="Note 3 5 2 2 2 2 2 4" xfId="50714"/>
    <cellStyle name="Note 3 5 2 2 2 2 3" xfId="24941"/>
    <cellStyle name="Note 3 5 2 2 2 2 4" xfId="36971"/>
    <cellStyle name="Note 3 5 2 2 2 2 5" xfId="44348"/>
    <cellStyle name="Note 3 5 2 2 2 3" xfId="7200"/>
    <cellStyle name="Note 3 5 2 2 2 3 2" xfId="13487"/>
    <cellStyle name="Note 3 5 2 2 2 3 2 2" xfId="31814"/>
    <cellStyle name="Note 3 5 2 2 2 3 2 3" xfId="38129"/>
    <cellStyle name="Note 3 5 2 2 2 3 2 4" xfId="51633"/>
    <cellStyle name="Note 3 5 2 2 2 3 3" xfId="26652"/>
    <cellStyle name="Note 3 5 2 2 2 3 4" xfId="27328"/>
    <cellStyle name="Note 3 5 2 2 2 3 5" xfId="46058"/>
    <cellStyle name="Note 3 5 2 2 2 4" xfId="9126"/>
    <cellStyle name="Note 3 5 2 2 2 4 2" xfId="28172"/>
    <cellStyle name="Note 3 5 2 2 2 4 2 2" xfId="52533"/>
    <cellStyle name="Note 3 5 2 2 2 4 3" xfId="39365"/>
    <cellStyle name="Note 3 5 2 2 2 4 4" xfId="47723"/>
    <cellStyle name="Note 3 5 2 2 2 5" xfId="15150"/>
    <cellStyle name="Note 3 5 2 2 2 5 2" xfId="33477"/>
    <cellStyle name="Note 3 5 2 2 2 5 2 2" xfId="52944"/>
    <cellStyle name="Note 3 5 2 2 2 5 3" xfId="40305"/>
    <cellStyle name="Note 3 5 2 2 2 5 4" xfId="48478"/>
    <cellStyle name="Note 3 5 2 2 2 6" xfId="15844"/>
    <cellStyle name="Note 3 5 2 2 2 6 2" xfId="34171"/>
    <cellStyle name="Note 3 5 2 2 2 6 2 2" xfId="53324"/>
    <cellStyle name="Note 3 5 2 2 2 6 3" xfId="40999"/>
    <cellStyle name="Note 3 5 2 2 2 6 4" xfId="49172"/>
    <cellStyle name="Note 3 5 2 2 2 7" xfId="16462"/>
    <cellStyle name="Note 3 5 2 2 2 7 2" xfId="34789"/>
    <cellStyle name="Note 3 5 2 2 2 7 2 2" xfId="53657"/>
    <cellStyle name="Note 3 5 2 2 2 7 3" xfId="41617"/>
    <cellStyle name="Note 3 5 2 2 2 7 4" xfId="49790"/>
    <cellStyle name="Note 3 5 2 2 2 8" xfId="5109"/>
    <cellStyle name="Note 3 5 2 2 2 8 2" xfId="50495"/>
    <cellStyle name="Note 3 5 2 2 2 9" xfId="24561"/>
    <cellStyle name="Note 3 5 2 2 3" xfId="2725"/>
    <cellStyle name="Note 3 5 2 2 3 10" xfId="37614"/>
    <cellStyle name="Note 3 5 2 2 3 11" xfId="36623"/>
    <cellStyle name="Note 3 5 2 2 3 12" xfId="42125"/>
    <cellStyle name="Note 3 5 2 2 3 13" xfId="44044"/>
    <cellStyle name="Note 3 5 2 2 3 2" xfId="6540"/>
    <cellStyle name="Note 3 5 2 2 3 2 2" xfId="12876"/>
    <cellStyle name="Note 3 5 2 2 3 2 2 2" xfId="31203"/>
    <cellStyle name="Note 3 5 2 2 3 2 2 3" xfId="23677"/>
    <cellStyle name="Note 3 5 2 2 3 2 2 4" xfId="51271"/>
    <cellStyle name="Note 3 5 2 2 3 2 3" xfId="25992"/>
    <cellStyle name="Note 3 5 2 2 3 2 4" xfId="23661"/>
    <cellStyle name="Note 3 5 2 2 3 2 5" xfId="45398"/>
    <cellStyle name="Note 3 5 2 2 3 3" xfId="7276"/>
    <cellStyle name="Note 3 5 2 2 3 3 2" xfId="13563"/>
    <cellStyle name="Note 3 5 2 2 3 3 2 2" xfId="31890"/>
    <cellStyle name="Note 3 5 2 2 3 3 2 3" xfId="37699"/>
    <cellStyle name="Note 3 5 2 2 3 3 2 4" xfId="51674"/>
    <cellStyle name="Note 3 5 2 2 3 3 3" xfId="26728"/>
    <cellStyle name="Note 3 5 2 2 3 3 4" xfId="4287"/>
    <cellStyle name="Note 3 5 2 2 3 3 5" xfId="46134"/>
    <cellStyle name="Note 3 5 2 2 3 4" xfId="9202"/>
    <cellStyle name="Note 3 5 2 2 3 4 2" xfId="28248"/>
    <cellStyle name="Note 3 5 2 2 3 4 2 2" xfId="52574"/>
    <cellStyle name="Note 3 5 2 2 3 4 3" xfId="28654"/>
    <cellStyle name="Note 3 5 2 2 3 4 4" xfId="47799"/>
    <cellStyle name="Note 3 5 2 2 3 5" xfId="15226"/>
    <cellStyle name="Note 3 5 2 2 3 5 2" xfId="33553"/>
    <cellStyle name="Note 3 5 2 2 3 5 2 2" xfId="52985"/>
    <cellStyle name="Note 3 5 2 2 3 5 3" xfId="40381"/>
    <cellStyle name="Note 3 5 2 2 3 5 4" xfId="48554"/>
    <cellStyle name="Note 3 5 2 2 3 6" xfId="15920"/>
    <cellStyle name="Note 3 5 2 2 3 6 2" xfId="34247"/>
    <cellStyle name="Note 3 5 2 2 3 6 2 2" xfId="53365"/>
    <cellStyle name="Note 3 5 2 2 3 6 3" xfId="41075"/>
    <cellStyle name="Note 3 5 2 2 3 6 4" xfId="49248"/>
    <cellStyle name="Note 3 5 2 2 3 7" xfId="16538"/>
    <cellStyle name="Note 3 5 2 2 3 7 2" xfId="34865"/>
    <cellStyle name="Note 3 5 2 2 3 7 2 2" xfId="53698"/>
    <cellStyle name="Note 3 5 2 2 3 7 3" xfId="41693"/>
    <cellStyle name="Note 3 5 2 2 3 7 4" xfId="49866"/>
    <cellStyle name="Note 3 5 2 2 3 8" xfId="5185"/>
    <cellStyle name="Note 3 5 2 2 3 8 2" xfId="50536"/>
    <cellStyle name="Note 3 5 2 2 3 9" xfId="24637"/>
    <cellStyle name="Note 3 5 2 2 4" xfId="5998"/>
    <cellStyle name="Note 3 5 2 2 4 2" xfId="12389"/>
    <cellStyle name="Note 3 5 2 2 4 2 2" xfId="30716"/>
    <cellStyle name="Note 3 5 2 2 4 2 3" xfId="35255"/>
    <cellStyle name="Note 3 5 2 2 4 2 4" xfId="50985"/>
    <cellStyle name="Note 3 5 2 2 4 3" xfId="25450"/>
    <cellStyle name="Note 3 5 2 2 4 4" xfId="29577"/>
    <cellStyle name="Note 3 5 2 2 4 5" xfId="44857"/>
    <cellStyle name="Note 3 5 2 2 5" xfId="6673"/>
    <cellStyle name="Note 3 5 2 2 5 2" xfId="12987"/>
    <cellStyle name="Note 3 5 2 2 5 2 2" xfId="31314"/>
    <cellStyle name="Note 3 5 2 2 5 2 3" xfId="4189"/>
    <cellStyle name="Note 3 5 2 2 5 2 4" xfId="51345"/>
    <cellStyle name="Note 3 5 2 2 5 3" xfId="26125"/>
    <cellStyle name="Note 3 5 2 2 5 4" xfId="29867"/>
    <cellStyle name="Note 3 5 2 2 5 5" xfId="45531"/>
    <cellStyle name="Note 3 5 2 2 6" xfId="8483"/>
    <cellStyle name="Note 3 5 2 2 6 2" xfId="27597"/>
    <cellStyle name="Note 3 5 2 2 6 2 2" xfId="52237"/>
    <cellStyle name="Note 3 5 2 2 6 3" xfId="29478"/>
    <cellStyle name="Note 3 5 2 2 6 4" xfId="47167"/>
    <cellStyle name="Note 3 5 2 2 7" xfId="14614"/>
    <cellStyle name="Note 3 5 2 2 7 2" xfId="32941"/>
    <cellStyle name="Note 3 5 2 2 7 2 2" xfId="52657"/>
    <cellStyle name="Note 3 5 2 2 7 3" xfId="39769"/>
    <cellStyle name="Note 3 5 2 2 7 4" xfId="47942"/>
    <cellStyle name="Note 3 5 2 2 8" xfId="15342"/>
    <cellStyle name="Note 3 5 2 2 8 2" xfId="33669"/>
    <cellStyle name="Note 3 5 2 2 8 2 2" xfId="53054"/>
    <cellStyle name="Note 3 5 2 2 8 3" xfId="40497"/>
    <cellStyle name="Note 3 5 2 2 8 4" xfId="48670"/>
    <cellStyle name="Note 3 5 2 2 9" xfId="16001"/>
    <cellStyle name="Note 3 5 2 2 9 2" xfId="34328"/>
    <cellStyle name="Note 3 5 2 2 9 2 2" xfId="53410"/>
    <cellStyle name="Note 3 5 2 2 9 3" xfId="41156"/>
    <cellStyle name="Note 3 5 2 2 9 4" xfId="49329"/>
    <cellStyle name="Note 3 5 2 3" xfId="2355"/>
    <cellStyle name="Note 3 5 2 3 10" xfId="36995"/>
    <cellStyle name="Note 3 5 2 3 11" xfId="42480"/>
    <cellStyle name="Note 3 5 2 3 12" xfId="42162"/>
    <cellStyle name="Note 3 5 2 3 13" xfId="43674"/>
    <cellStyle name="Note 3 5 2 3 2" xfId="5509"/>
    <cellStyle name="Note 3 5 2 3 2 2" xfId="11943"/>
    <cellStyle name="Note 3 5 2 3 2 2 2" xfId="30270"/>
    <cellStyle name="Note 3 5 2 3 2 2 3" xfId="29489"/>
    <cellStyle name="Note 3 5 2 3 2 2 4" xfId="50726"/>
    <cellStyle name="Note 3 5 2 3 2 3" xfId="24961"/>
    <cellStyle name="Note 3 5 2 3 2 4" xfId="27662"/>
    <cellStyle name="Note 3 5 2 3 2 5" xfId="44368"/>
    <cellStyle name="Note 3 5 2 3 3" xfId="6906"/>
    <cellStyle name="Note 3 5 2 3 3 2" xfId="13193"/>
    <cellStyle name="Note 3 5 2 3 3 2 2" xfId="31520"/>
    <cellStyle name="Note 3 5 2 3 3 2 3" xfId="39283"/>
    <cellStyle name="Note 3 5 2 3 3 2 4" xfId="51479"/>
    <cellStyle name="Note 3 5 2 3 3 3" xfId="26358"/>
    <cellStyle name="Note 3 5 2 3 3 4" xfId="27190"/>
    <cellStyle name="Note 3 5 2 3 3 5" xfId="45764"/>
    <cellStyle name="Note 3 5 2 3 4" xfId="8832"/>
    <cellStyle name="Note 3 5 2 3 4 2" xfId="27878"/>
    <cellStyle name="Note 3 5 2 3 4 2 2" xfId="52379"/>
    <cellStyle name="Note 3 5 2 3 4 3" xfId="36721"/>
    <cellStyle name="Note 3 5 2 3 4 4" xfId="47429"/>
    <cellStyle name="Note 3 5 2 3 5" xfId="14856"/>
    <cellStyle name="Note 3 5 2 3 5 2" xfId="33183"/>
    <cellStyle name="Note 3 5 2 3 5 2 2" xfId="52790"/>
    <cellStyle name="Note 3 5 2 3 5 3" xfId="40011"/>
    <cellStyle name="Note 3 5 2 3 5 4" xfId="48184"/>
    <cellStyle name="Note 3 5 2 3 6" xfId="15550"/>
    <cellStyle name="Note 3 5 2 3 6 2" xfId="33877"/>
    <cellStyle name="Note 3 5 2 3 6 2 2" xfId="53170"/>
    <cellStyle name="Note 3 5 2 3 6 3" xfId="40705"/>
    <cellStyle name="Note 3 5 2 3 6 4" xfId="48878"/>
    <cellStyle name="Note 3 5 2 3 7" xfId="16168"/>
    <cellStyle name="Note 3 5 2 3 7 2" xfId="34495"/>
    <cellStyle name="Note 3 5 2 3 7 2 2" xfId="53503"/>
    <cellStyle name="Note 3 5 2 3 7 3" xfId="41323"/>
    <cellStyle name="Note 3 5 2 3 7 4" xfId="49496"/>
    <cellStyle name="Note 3 5 2 3 8" xfId="4815"/>
    <cellStyle name="Note 3 5 2 3 8 2" xfId="50341"/>
    <cellStyle name="Note 3 5 2 3 9" xfId="24267"/>
    <cellStyle name="Note 3 5 2 4" xfId="2459"/>
    <cellStyle name="Note 3 5 2 4 10" xfId="37441"/>
    <cellStyle name="Note 3 5 2 4 11" xfId="28627"/>
    <cellStyle name="Note 3 5 2 4 12" xfId="27355"/>
    <cellStyle name="Note 3 5 2 4 13" xfId="43778"/>
    <cellStyle name="Note 3 5 2 4 2" xfId="5283"/>
    <cellStyle name="Note 3 5 2 4 2 2" xfId="11732"/>
    <cellStyle name="Note 3 5 2 4 2 2 2" xfId="30059"/>
    <cellStyle name="Note 3 5 2 4 2 2 3" xfId="38801"/>
    <cellStyle name="Note 3 5 2 4 2 2 4" xfId="50591"/>
    <cellStyle name="Note 3 5 2 4 2 3" xfId="24735"/>
    <cellStyle name="Note 3 5 2 4 2 4" xfId="37315"/>
    <cellStyle name="Note 3 5 2 4 2 5" xfId="44142"/>
    <cellStyle name="Note 3 5 2 4 3" xfId="7010"/>
    <cellStyle name="Note 3 5 2 4 3 2" xfId="13297"/>
    <cellStyle name="Note 3 5 2 4 3 2 2" xfId="31624"/>
    <cellStyle name="Note 3 5 2 4 3 2 3" xfId="29779"/>
    <cellStyle name="Note 3 5 2 4 3 2 4" xfId="51536"/>
    <cellStyle name="Note 3 5 2 4 3 3" xfId="26462"/>
    <cellStyle name="Note 3 5 2 4 3 4" xfId="38481"/>
    <cellStyle name="Note 3 5 2 4 3 5" xfId="45868"/>
    <cellStyle name="Note 3 5 2 4 4" xfId="8936"/>
    <cellStyle name="Note 3 5 2 4 4 2" xfId="27982"/>
    <cellStyle name="Note 3 5 2 4 4 2 2" xfId="52436"/>
    <cellStyle name="Note 3 5 2 4 4 3" xfId="37659"/>
    <cellStyle name="Note 3 5 2 4 4 4" xfId="47533"/>
    <cellStyle name="Note 3 5 2 4 5" xfId="14960"/>
    <cellStyle name="Note 3 5 2 4 5 2" xfId="33287"/>
    <cellStyle name="Note 3 5 2 4 5 2 2" xfId="52847"/>
    <cellStyle name="Note 3 5 2 4 5 3" xfId="40115"/>
    <cellStyle name="Note 3 5 2 4 5 4" xfId="48288"/>
    <cellStyle name="Note 3 5 2 4 6" xfId="15654"/>
    <cellStyle name="Note 3 5 2 4 6 2" xfId="33981"/>
    <cellStyle name="Note 3 5 2 4 6 2 2" xfId="53227"/>
    <cellStyle name="Note 3 5 2 4 6 3" xfId="40809"/>
    <cellStyle name="Note 3 5 2 4 6 4" xfId="48982"/>
    <cellStyle name="Note 3 5 2 4 7" xfId="16272"/>
    <cellStyle name="Note 3 5 2 4 7 2" xfId="34599"/>
    <cellStyle name="Note 3 5 2 4 7 2 2" xfId="53560"/>
    <cellStyle name="Note 3 5 2 4 7 3" xfId="41427"/>
    <cellStyle name="Note 3 5 2 4 7 4" xfId="49600"/>
    <cellStyle name="Note 3 5 2 4 8" xfId="4919"/>
    <cellStyle name="Note 3 5 2 4 8 2" xfId="50398"/>
    <cellStyle name="Note 3 5 2 4 9" xfId="24371"/>
    <cellStyle name="Note 3 5 2 5" xfId="5346"/>
    <cellStyle name="Note 3 5 2 5 2" xfId="11791"/>
    <cellStyle name="Note 3 5 2 5 2 2" xfId="30118"/>
    <cellStyle name="Note 3 5 2 5 2 3" xfId="36695"/>
    <cellStyle name="Note 3 5 2 5 2 4" xfId="50631"/>
    <cellStyle name="Note 3 5 2 5 3" xfId="24798"/>
    <cellStyle name="Note 3 5 2 5 4" xfId="35940"/>
    <cellStyle name="Note 3 5 2 5 5" xfId="44205"/>
    <cellStyle name="Note 3 5 2 6" xfId="6294"/>
    <cellStyle name="Note 3 5 2 6 2" xfId="12659"/>
    <cellStyle name="Note 3 5 2 6 2 2" xfId="30986"/>
    <cellStyle name="Note 3 5 2 6 2 3" xfId="38490"/>
    <cellStyle name="Note 3 5 2 6 2 4" xfId="51132"/>
    <cellStyle name="Note 3 5 2 6 3" xfId="25746"/>
    <cellStyle name="Note 3 5 2 6 4" xfId="23757"/>
    <cellStyle name="Note 3 5 2 6 5" xfId="45153"/>
    <cellStyle name="Note 3 5 2 7" xfId="6708"/>
    <cellStyle name="Note 3 5 2 7 2" xfId="13010"/>
    <cellStyle name="Note 3 5 2 7 2 2" xfId="31337"/>
    <cellStyle name="Note 3 5 2 7 2 3" xfId="3106"/>
    <cellStyle name="Note 3 5 2 7 2 4" xfId="51367"/>
    <cellStyle name="Note 3 5 2 7 3" xfId="26160"/>
    <cellStyle name="Note 3 5 2 7 4" xfId="27458"/>
    <cellStyle name="Note 3 5 2 7 5" xfId="45566"/>
    <cellStyle name="Note 3 5 2 8" xfId="5378"/>
    <cellStyle name="Note 3 5 2 8 2" xfId="24830"/>
    <cellStyle name="Note 3 5 2 8 2 2" xfId="50649"/>
    <cellStyle name="Note 3 5 2 8 3" xfId="35238"/>
    <cellStyle name="Note 3 5 2 8 4" xfId="44237"/>
    <cellStyle name="Note 3 5 2 9" xfId="13929"/>
    <cellStyle name="Note 3 5 2 9 2" xfId="32256"/>
    <cellStyle name="Note 3 5 2 9 2 2" xfId="51954"/>
    <cellStyle name="Note 3 5 2 9 3" xfId="38092"/>
    <cellStyle name="Note 3 5 2 9 4" xfId="46660"/>
    <cellStyle name="Note 3 5 20" xfId="42829"/>
    <cellStyle name="Note 3 5 3" xfId="1395"/>
    <cellStyle name="Note 3 5 3 10" xfId="14650"/>
    <cellStyle name="Note 3 5 3 10 2" xfId="32977"/>
    <cellStyle name="Note 3 5 3 10 2 2" xfId="52679"/>
    <cellStyle name="Note 3 5 3 10 3" xfId="39805"/>
    <cellStyle name="Note 3 5 3 10 4" xfId="47978"/>
    <cellStyle name="Note 3 5 3 11" xfId="15367"/>
    <cellStyle name="Note 3 5 3 11 2" xfId="33694"/>
    <cellStyle name="Note 3 5 3 11 2 2" xfId="53071"/>
    <cellStyle name="Note 3 5 3 11 3" xfId="40522"/>
    <cellStyle name="Note 3 5 3 11 4" xfId="48695"/>
    <cellStyle name="Note 3 5 3 12" xfId="3991"/>
    <cellStyle name="Note 3 5 3 12 2" xfId="49983"/>
    <cellStyle name="Note 3 5 3 13" xfId="23542"/>
    <cellStyle name="Note 3 5 3 14" xfId="29939"/>
    <cellStyle name="Note 3 5 3 15" xfId="42722"/>
    <cellStyle name="Note 3 5 3 16" xfId="38364"/>
    <cellStyle name="Note 3 5 3 17" xfId="43013"/>
    <cellStyle name="Note 3 5 3 2" xfId="2470"/>
    <cellStyle name="Note 3 5 3 2 10" xfId="28682"/>
    <cellStyle name="Note 3 5 3 2 11" xfId="42680"/>
    <cellStyle name="Note 3 5 3 2 12" xfId="41962"/>
    <cellStyle name="Note 3 5 3 2 13" xfId="43789"/>
    <cellStyle name="Note 3 5 3 2 2" xfId="5582"/>
    <cellStyle name="Note 3 5 3 2 2 2" xfId="12011"/>
    <cellStyle name="Note 3 5 3 2 2 2 2" xfId="30338"/>
    <cellStyle name="Note 3 5 3 2 2 2 3" xfId="4378"/>
    <cellStyle name="Note 3 5 3 2 2 2 4" xfId="50769"/>
    <cellStyle name="Note 3 5 3 2 2 3" xfId="25034"/>
    <cellStyle name="Note 3 5 3 2 2 4" xfId="37119"/>
    <cellStyle name="Note 3 5 3 2 2 5" xfId="44441"/>
    <cellStyle name="Note 3 5 3 2 3" xfId="7021"/>
    <cellStyle name="Note 3 5 3 2 3 2" xfId="13308"/>
    <cellStyle name="Note 3 5 3 2 3 2 2" xfId="31635"/>
    <cellStyle name="Note 3 5 3 2 3 2 3" xfId="35893"/>
    <cellStyle name="Note 3 5 3 2 3 2 4" xfId="51543"/>
    <cellStyle name="Note 3 5 3 2 3 3" xfId="26473"/>
    <cellStyle name="Note 3 5 3 2 3 4" xfId="29681"/>
    <cellStyle name="Note 3 5 3 2 3 5" xfId="45879"/>
    <cellStyle name="Note 3 5 3 2 4" xfId="8947"/>
    <cellStyle name="Note 3 5 3 2 4 2" xfId="27993"/>
    <cellStyle name="Note 3 5 3 2 4 2 2" xfId="52443"/>
    <cellStyle name="Note 3 5 3 2 4 3" xfId="37283"/>
    <cellStyle name="Note 3 5 3 2 4 4" xfId="47544"/>
    <cellStyle name="Note 3 5 3 2 5" xfId="14971"/>
    <cellStyle name="Note 3 5 3 2 5 2" xfId="33298"/>
    <cellStyle name="Note 3 5 3 2 5 2 2" xfId="52854"/>
    <cellStyle name="Note 3 5 3 2 5 3" xfId="40126"/>
    <cellStyle name="Note 3 5 3 2 5 4" xfId="48299"/>
    <cellStyle name="Note 3 5 3 2 6" xfId="15665"/>
    <cellStyle name="Note 3 5 3 2 6 2" xfId="33992"/>
    <cellStyle name="Note 3 5 3 2 6 2 2" xfId="53234"/>
    <cellStyle name="Note 3 5 3 2 6 3" xfId="40820"/>
    <cellStyle name="Note 3 5 3 2 6 4" xfId="48993"/>
    <cellStyle name="Note 3 5 3 2 7" xfId="16283"/>
    <cellStyle name="Note 3 5 3 2 7 2" xfId="34610"/>
    <cellStyle name="Note 3 5 3 2 7 2 2" xfId="53567"/>
    <cellStyle name="Note 3 5 3 2 7 3" xfId="41438"/>
    <cellStyle name="Note 3 5 3 2 7 4" xfId="49611"/>
    <cellStyle name="Note 3 5 3 2 8" xfId="4930"/>
    <cellStyle name="Note 3 5 3 2 8 2" xfId="50405"/>
    <cellStyle name="Note 3 5 3 2 9" xfId="24382"/>
    <cellStyle name="Note 3 5 3 3" xfId="2365"/>
    <cellStyle name="Note 3 5 3 3 10" xfId="36871"/>
    <cellStyle name="Note 3 5 3 3 11" xfId="28336"/>
    <cellStyle name="Note 3 5 3 3 12" xfId="42247"/>
    <cellStyle name="Note 3 5 3 3 13" xfId="43684"/>
    <cellStyle name="Note 3 5 3 3 2" xfId="5642"/>
    <cellStyle name="Note 3 5 3 3 2 2" xfId="12067"/>
    <cellStyle name="Note 3 5 3 3 2 2 2" xfId="30394"/>
    <cellStyle name="Note 3 5 3 3 2 2 3" xfId="36800"/>
    <cellStyle name="Note 3 5 3 3 2 2 4" xfId="50796"/>
    <cellStyle name="Note 3 5 3 3 2 3" xfId="25094"/>
    <cellStyle name="Note 3 5 3 3 2 4" xfId="36572"/>
    <cellStyle name="Note 3 5 3 3 2 5" xfId="44501"/>
    <cellStyle name="Note 3 5 3 3 3" xfId="6916"/>
    <cellStyle name="Note 3 5 3 3 3 2" xfId="13203"/>
    <cellStyle name="Note 3 5 3 3 3 2 2" xfId="31530"/>
    <cellStyle name="Note 3 5 3 3 3 2 3" xfId="39106"/>
    <cellStyle name="Note 3 5 3 3 3 2 4" xfId="51485"/>
    <cellStyle name="Note 3 5 3 3 3 3" xfId="26368"/>
    <cellStyle name="Note 3 5 3 3 3 4" xfId="35959"/>
    <cellStyle name="Note 3 5 3 3 3 5" xfId="45774"/>
    <cellStyle name="Note 3 5 3 3 4" xfId="8842"/>
    <cellStyle name="Note 3 5 3 3 4 2" xfId="27888"/>
    <cellStyle name="Note 3 5 3 3 4 2 2" xfId="52385"/>
    <cellStyle name="Note 3 5 3 3 4 3" xfId="27486"/>
    <cellStyle name="Note 3 5 3 3 4 4" xfId="47439"/>
    <cellStyle name="Note 3 5 3 3 5" xfId="14866"/>
    <cellStyle name="Note 3 5 3 3 5 2" xfId="33193"/>
    <cellStyle name="Note 3 5 3 3 5 2 2" xfId="52796"/>
    <cellStyle name="Note 3 5 3 3 5 3" xfId="40021"/>
    <cellStyle name="Note 3 5 3 3 5 4" xfId="48194"/>
    <cellStyle name="Note 3 5 3 3 6" xfId="15560"/>
    <cellStyle name="Note 3 5 3 3 6 2" xfId="33887"/>
    <cellStyle name="Note 3 5 3 3 6 2 2" xfId="53176"/>
    <cellStyle name="Note 3 5 3 3 6 3" xfId="40715"/>
    <cellStyle name="Note 3 5 3 3 6 4" xfId="48888"/>
    <cellStyle name="Note 3 5 3 3 7" xfId="16178"/>
    <cellStyle name="Note 3 5 3 3 7 2" xfId="34505"/>
    <cellStyle name="Note 3 5 3 3 7 2 2" xfId="53509"/>
    <cellStyle name="Note 3 5 3 3 7 3" xfId="41333"/>
    <cellStyle name="Note 3 5 3 3 7 4" xfId="49506"/>
    <cellStyle name="Note 3 5 3 3 8" xfId="4825"/>
    <cellStyle name="Note 3 5 3 3 8 2" xfId="50347"/>
    <cellStyle name="Note 3 5 3 3 9" xfId="24277"/>
    <cellStyle name="Note 3 5 3 4" xfId="5755"/>
    <cellStyle name="Note 3 5 3 4 2" xfId="12166"/>
    <cellStyle name="Note 3 5 3 4 2 2" xfId="30493"/>
    <cellStyle name="Note 3 5 3 4 2 3" xfId="38550"/>
    <cellStyle name="Note 3 5 3 4 2 4" xfId="50858"/>
    <cellStyle name="Note 3 5 3 4 3" xfId="25207"/>
    <cellStyle name="Note 3 5 3 4 4" xfId="23584"/>
    <cellStyle name="Note 3 5 3 4 5" xfId="44614"/>
    <cellStyle name="Note 3 5 3 5" xfId="3307"/>
    <cellStyle name="Note 3 5 3 5 2" xfId="10347"/>
    <cellStyle name="Note 3 5 3 5 2 2" xfId="29065"/>
    <cellStyle name="Note 3 5 3 5 2 3" xfId="35727"/>
    <cellStyle name="Note 3 5 3 5 2 4" xfId="50092"/>
    <cellStyle name="Note 3 5 3 5 3" xfId="3711"/>
    <cellStyle name="Note 3 5 3 5 4" xfId="3964"/>
    <cellStyle name="Note 3 5 3 5 5" xfId="43208"/>
    <cellStyle name="Note 3 5 3 6" xfId="5877"/>
    <cellStyle name="Note 3 5 3 6 2" xfId="12281"/>
    <cellStyle name="Note 3 5 3 6 2 2" xfId="30608"/>
    <cellStyle name="Note 3 5 3 6 2 3" xfId="39215"/>
    <cellStyle name="Note 3 5 3 6 2 4" xfId="50921"/>
    <cellStyle name="Note 3 5 3 6 3" xfId="25329"/>
    <cellStyle name="Note 3 5 3 6 4" xfId="38891"/>
    <cellStyle name="Note 3 5 3 6 5" xfId="44736"/>
    <cellStyle name="Note 3 5 3 7" xfId="6626"/>
    <cellStyle name="Note 3 5 3 7 2" xfId="26078"/>
    <cellStyle name="Note 3 5 3 7 2 2" xfId="51323"/>
    <cellStyle name="Note 3 5 3 7 3" xfId="3088"/>
    <cellStyle name="Note 3 5 3 7 4" xfId="45484"/>
    <cellStyle name="Note 3 5 3 8" xfId="14044"/>
    <cellStyle name="Note 3 5 3 8 2" xfId="32371"/>
    <cellStyle name="Note 3 5 3 8 2 2" xfId="52019"/>
    <cellStyle name="Note 3 5 3 8 3" xfId="39429"/>
    <cellStyle name="Note 3 5 3 8 4" xfId="46775"/>
    <cellStyle name="Note 3 5 3 9" xfId="14418"/>
    <cellStyle name="Note 3 5 3 9 2" xfId="32745"/>
    <cellStyle name="Note 3 5 3 9 2 2" xfId="52261"/>
    <cellStyle name="Note 3 5 3 9 3" xfId="39573"/>
    <cellStyle name="Note 3 5 3 9 4" xfId="47209"/>
    <cellStyle name="Note 3 5 4" xfId="1896"/>
    <cellStyle name="Note 3 5 4 10" xfId="15270"/>
    <cellStyle name="Note 3 5 4 10 2" xfId="33597"/>
    <cellStyle name="Note 3 5 4 10 2 2" xfId="53014"/>
    <cellStyle name="Note 3 5 4 10 3" xfId="40425"/>
    <cellStyle name="Note 3 5 4 10 4" xfId="48598"/>
    <cellStyle name="Note 3 5 4 11" xfId="15945"/>
    <cellStyle name="Note 3 5 4 11 2" xfId="34272"/>
    <cellStyle name="Note 3 5 4 11 2 2" xfId="53381"/>
    <cellStyle name="Note 3 5 4 11 3" xfId="41100"/>
    <cellStyle name="Note 3 5 4 11 4" xfId="49273"/>
    <cellStyle name="Note 3 5 4 12" xfId="4398"/>
    <cellStyle name="Note 3 5 4 12 2" xfId="49919"/>
    <cellStyle name="Note 3 5 4 13" xfId="23899"/>
    <cellStyle name="Note 3 5 4 14" xfId="4376"/>
    <cellStyle name="Note 3 5 4 15" xfId="41834"/>
    <cellStyle name="Note 3 5 4 16" xfId="42262"/>
    <cellStyle name="Note 3 5 4 17" xfId="42892"/>
    <cellStyle name="Note 3 5 4 2" xfId="2650"/>
    <cellStyle name="Note 3 5 4 2 10" xfId="38556"/>
    <cellStyle name="Note 3 5 4 2 11" xfId="35332"/>
    <cellStyle name="Note 3 5 4 2 12" xfId="24103"/>
    <cellStyle name="Note 3 5 4 2 13" xfId="43969"/>
    <cellStyle name="Note 3 5 4 2 2" xfId="6024"/>
    <cellStyle name="Note 3 5 4 2 2 2" xfId="12411"/>
    <cellStyle name="Note 3 5 4 2 2 2 2" xfId="30738"/>
    <cellStyle name="Note 3 5 4 2 2 2 3" xfId="24001"/>
    <cellStyle name="Note 3 5 4 2 2 2 4" xfId="50998"/>
    <cellStyle name="Note 3 5 4 2 2 3" xfId="25476"/>
    <cellStyle name="Note 3 5 4 2 2 4" xfId="37818"/>
    <cellStyle name="Note 3 5 4 2 2 5" xfId="44883"/>
    <cellStyle name="Note 3 5 4 2 3" xfId="7201"/>
    <cellStyle name="Note 3 5 4 2 3 2" xfId="13488"/>
    <cellStyle name="Note 3 5 4 2 3 2 2" xfId="31815"/>
    <cellStyle name="Note 3 5 4 2 3 2 3" xfId="29375"/>
    <cellStyle name="Note 3 5 4 2 3 2 4" xfId="51634"/>
    <cellStyle name="Note 3 5 4 2 3 3" xfId="26653"/>
    <cellStyle name="Note 3 5 4 2 3 4" xfId="23660"/>
    <cellStyle name="Note 3 5 4 2 3 5" xfId="46059"/>
    <cellStyle name="Note 3 5 4 2 4" xfId="9127"/>
    <cellStyle name="Note 3 5 4 2 4 2" xfId="28173"/>
    <cellStyle name="Note 3 5 4 2 4 2 2" xfId="52534"/>
    <cellStyle name="Note 3 5 4 2 4 3" xfId="35562"/>
    <cellStyle name="Note 3 5 4 2 4 4" xfId="47724"/>
    <cellStyle name="Note 3 5 4 2 5" xfId="15151"/>
    <cellStyle name="Note 3 5 4 2 5 2" xfId="33478"/>
    <cellStyle name="Note 3 5 4 2 5 2 2" xfId="52945"/>
    <cellStyle name="Note 3 5 4 2 5 3" xfId="40306"/>
    <cellStyle name="Note 3 5 4 2 5 4" xfId="48479"/>
    <cellStyle name="Note 3 5 4 2 6" xfId="15845"/>
    <cellStyle name="Note 3 5 4 2 6 2" xfId="34172"/>
    <cellStyle name="Note 3 5 4 2 6 2 2" xfId="53325"/>
    <cellStyle name="Note 3 5 4 2 6 3" xfId="41000"/>
    <cellStyle name="Note 3 5 4 2 6 4" xfId="49173"/>
    <cellStyle name="Note 3 5 4 2 7" xfId="16463"/>
    <cellStyle name="Note 3 5 4 2 7 2" xfId="34790"/>
    <cellStyle name="Note 3 5 4 2 7 2 2" xfId="53658"/>
    <cellStyle name="Note 3 5 4 2 7 3" xfId="41618"/>
    <cellStyle name="Note 3 5 4 2 7 4" xfId="49791"/>
    <cellStyle name="Note 3 5 4 2 8" xfId="5110"/>
    <cellStyle name="Note 3 5 4 2 8 2" xfId="50496"/>
    <cellStyle name="Note 3 5 4 2 9" xfId="24562"/>
    <cellStyle name="Note 3 5 4 3" xfId="2669"/>
    <cellStyle name="Note 3 5 4 3 10" xfId="36885"/>
    <cellStyle name="Note 3 5 4 3 11" xfId="35145"/>
    <cellStyle name="Note 3 5 4 3 12" xfId="41933"/>
    <cellStyle name="Note 3 5 4 3 13" xfId="43988"/>
    <cellStyle name="Note 3 5 4 3 2" xfId="5363"/>
    <cellStyle name="Note 3 5 4 3 2 2" xfId="11805"/>
    <cellStyle name="Note 3 5 4 3 2 2 2" xfId="30132"/>
    <cellStyle name="Note 3 5 4 3 2 2 3" xfId="23820"/>
    <cellStyle name="Note 3 5 4 3 2 2 4" xfId="50639"/>
    <cellStyle name="Note 3 5 4 3 2 3" xfId="24815"/>
    <cellStyle name="Note 3 5 4 3 2 4" xfId="23825"/>
    <cellStyle name="Note 3 5 4 3 2 5" xfId="44222"/>
    <cellStyle name="Note 3 5 4 3 3" xfId="7220"/>
    <cellStyle name="Note 3 5 4 3 3 2" xfId="13507"/>
    <cellStyle name="Note 3 5 4 3 3 2 2" xfId="31834"/>
    <cellStyle name="Note 3 5 4 3 3 2 3" xfId="39118"/>
    <cellStyle name="Note 3 5 4 3 3 2 4" xfId="51645"/>
    <cellStyle name="Note 3 5 4 3 3 3" xfId="26672"/>
    <cellStyle name="Note 3 5 4 3 3 4" xfId="35969"/>
    <cellStyle name="Note 3 5 4 3 3 5" xfId="46078"/>
    <cellStyle name="Note 3 5 4 3 4" xfId="9146"/>
    <cellStyle name="Note 3 5 4 3 4 2" xfId="28192"/>
    <cellStyle name="Note 3 5 4 3 4 2 2" xfId="52545"/>
    <cellStyle name="Note 3 5 4 3 4 3" xfId="27500"/>
    <cellStyle name="Note 3 5 4 3 4 4" xfId="47743"/>
    <cellStyle name="Note 3 5 4 3 5" xfId="15170"/>
    <cellStyle name="Note 3 5 4 3 5 2" xfId="33497"/>
    <cellStyle name="Note 3 5 4 3 5 2 2" xfId="52956"/>
    <cellStyle name="Note 3 5 4 3 5 3" xfId="40325"/>
    <cellStyle name="Note 3 5 4 3 5 4" xfId="48498"/>
    <cellStyle name="Note 3 5 4 3 6" xfId="15864"/>
    <cellStyle name="Note 3 5 4 3 6 2" xfId="34191"/>
    <cellStyle name="Note 3 5 4 3 6 2 2" xfId="53336"/>
    <cellStyle name="Note 3 5 4 3 6 3" xfId="41019"/>
    <cellStyle name="Note 3 5 4 3 6 4" xfId="49192"/>
    <cellStyle name="Note 3 5 4 3 7" xfId="16482"/>
    <cellStyle name="Note 3 5 4 3 7 2" xfId="34809"/>
    <cellStyle name="Note 3 5 4 3 7 2 2" xfId="53669"/>
    <cellStyle name="Note 3 5 4 3 7 3" xfId="41637"/>
    <cellStyle name="Note 3 5 4 3 7 4" xfId="49810"/>
    <cellStyle name="Note 3 5 4 3 8" xfId="5129"/>
    <cellStyle name="Note 3 5 4 3 8 2" xfId="50507"/>
    <cellStyle name="Note 3 5 4 3 9" xfId="24581"/>
    <cellStyle name="Note 3 5 4 4" xfId="3442"/>
    <cellStyle name="Note 3 5 4 4 2" xfId="10478"/>
    <cellStyle name="Note 3 5 4 4 2 2" xfId="29172"/>
    <cellStyle name="Note 3 5 4 4 2 3" xfId="35257"/>
    <cellStyle name="Note 3 5 4 4 2 4" xfId="50134"/>
    <cellStyle name="Note 3 5 4 4 3" xfId="4367"/>
    <cellStyle name="Note 3 5 4 4 4" xfId="38704"/>
    <cellStyle name="Note 3 5 4 4 5" xfId="43288"/>
    <cellStyle name="Note 3 5 4 5" xfId="6599"/>
    <cellStyle name="Note 3 5 4 5 2" xfId="12922"/>
    <cellStyle name="Note 3 5 4 5 2 2" xfId="31249"/>
    <cellStyle name="Note 3 5 4 5 2 3" xfId="29740"/>
    <cellStyle name="Note 3 5 4 5 2 4" xfId="51310"/>
    <cellStyle name="Note 3 5 4 5 3" xfId="26051"/>
    <cellStyle name="Note 3 5 4 5 4" xfId="34887"/>
    <cellStyle name="Note 3 5 4 5 5" xfId="45457"/>
    <cellStyle name="Note 3 5 4 6" xfId="6614"/>
    <cellStyle name="Note 3 5 4 6 2" xfId="12933"/>
    <cellStyle name="Note 3 5 4 6 2 2" xfId="31260"/>
    <cellStyle name="Note 3 5 4 6 2 3" xfId="27321"/>
    <cellStyle name="Note 3 5 4 6 2 4" xfId="51316"/>
    <cellStyle name="Note 3 5 4 6 3" xfId="26066"/>
    <cellStyle name="Note 3 5 4 6 4" xfId="26958"/>
    <cellStyle name="Note 3 5 4 6 5" xfId="45472"/>
    <cellStyle name="Note 3 5 4 7" xfId="6574"/>
    <cellStyle name="Note 3 5 4 7 2" xfId="26026"/>
    <cellStyle name="Note 3 5 4 7 2 2" xfId="51295"/>
    <cellStyle name="Note 3 5 4 7 3" xfId="27503"/>
    <cellStyle name="Note 3 5 4 7 4" xfId="45432"/>
    <cellStyle name="Note 3 5 4 8" xfId="14349"/>
    <cellStyle name="Note 3 5 4 8 2" xfId="32676"/>
    <cellStyle name="Note 3 5 4 8 2 2" xfId="52194"/>
    <cellStyle name="Note 3 5 4 8 3" xfId="39504"/>
    <cellStyle name="Note 3 5 4 8 4" xfId="47084"/>
    <cellStyle name="Note 3 5 4 9" xfId="14537"/>
    <cellStyle name="Note 3 5 4 9 2" xfId="32864"/>
    <cellStyle name="Note 3 5 4 9 2 2" xfId="52615"/>
    <cellStyle name="Note 3 5 4 9 3" xfId="39692"/>
    <cellStyle name="Note 3 5 4 9 4" xfId="47865"/>
    <cellStyle name="Note 3 5 5" xfId="2241"/>
    <cellStyle name="Note 3 5 5 10" xfId="23626"/>
    <cellStyle name="Note 3 5 5 11" xfId="28580"/>
    <cellStyle name="Note 3 5 5 12" xfId="36714"/>
    <cellStyle name="Note 3 5 5 13" xfId="43560"/>
    <cellStyle name="Note 3 5 5 2" xfId="5599"/>
    <cellStyle name="Note 3 5 5 2 2" xfId="12027"/>
    <cellStyle name="Note 3 5 5 2 2 2" xfId="30354"/>
    <cellStyle name="Note 3 5 5 2 2 3" xfId="27485"/>
    <cellStyle name="Note 3 5 5 2 2 4" xfId="50775"/>
    <cellStyle name="Note 3 5 5 2 3" xfId="25051"/>
    <cellStyle name="Note 3 5 5 2 4" xfId="4208"/>
    <cellStyle name="Note 3 5 5 2 5" xfId="44458"/>
    <cellStyle name="Note 3 5 5 3" xfId="6792"/>
    <cellStyle name="Note 3 5 5 3 2" xfId="13079"/>
    <cellStyle name="Note 3 5 5 3 2 2" xfId="31406"/>
    <cellStyle name="Note 3 5 5 3 2 3" xfId="23818"/>
    <cellStyle name="Note 3 5 5 3 2 4" xfId="51415"/>
    <cellStyle name="Note 3 5 5 3 3" xfId="26244"/>
    <cellStyle name="Note 3 5 5 3 4" xfId="37250"/>
    <cellStyle name="Note 3 5 5 3 5" xfId="45650"/>
    <cellStyle name="Note 3 5 5 4" xfId="8718"/>
    <cellStyle name="Note 3 5 5 4 2" xfId="27764"/>
    <cellStyle name="Note 3 5 5 4 2 2" xfId="52315"/>
    <cellStyle name="Note 3 5 5 4 3" xfId="26889"/>
    <cellStyle name="Note 3 5 5 4 4" xfId="47315"/>
    <cellStyle name="Note 3 5 5 5" xfId="14742"/>
    <cellStyle name="Note 3 5 5 5 2" xfId="33069"/>
    <cellStyle name="Note 3 5 5 5 2 2" xfId="52726"/>
    <cellStyle name="Note 3 5 5 5 3" xfId="39897"/>
    <cellStyle name="Note 3 5 5 5 4" xfId="48070"/>
    <cellStyle name="Note 3 5 5 6" xfId="15436"/>
    <cellStyle name="Note 3 5 5 6 2" xfId="33763"/>
    <cellStyle name="Note 3 5 5 6 2 2" xfId="53106"/>
    <cellStyle name="Note 3 5 5 6 3" xfId="40591"/>
    <cellStyle name="Note 3 5 5 6 4" xfId="48764"/>
    <cellStyle name="Note 3 5 5 7" xfId="16054"/>
    <cellStyle name="Note 3 5 5 7 2" xfId="34381"/>
    <cellStyle name="Note 3 5 5 7 2 2" xfId="53439"/>
    <cellStyle name="Note 3 5 5 7 3" xfId="41209"/>
    <cellStyle name="Note 3 5 5 7 4" xfId="49382"/>
    <cellStyle name="Note 3 5 5 8" xfId="4701"/>
    <cellStyle name="Note 3 5 5 8 2" xfId="50277"/>
    <cellStyle name="Note 3 5 5 9" xfId="24153"/>
    <cellStyle name="Note 3 5 6" xfId="2484"/>
    <cellStyle name="Note 3 5 6 10" xfId="38197"/>
    <cellStyle name="Note 3 5 6 11" xfId="36750"/>
    <cellStyle name="Note 3 5 6 12" xfId="42543"/>
    <cellStyle name="Note 3 5 6 13" xfId="43803"/>
    <cellStyle name="Note 3 5 6 2" xfId="3219"/>
    <cellStyle name="Note 3 5 6 2 2" xfId="10268"/>
    <cellStyle name="Note 3 5 6 2 2 2" xfId="28986"/>
    <cellStyle name="Note 3 5 6 2 2 3" xfId="23701"/>
    <cellStyle name="Note 3 5 6 2 2 4" xfId="50046"/>
    <cellStyle name="Note 3 5 6 2 3" xfId="4306"/>
    <cellStyle name="Note 3 5 6 2 4" xfId="35065"/>
    <cellStyle name="Note 3 5 6 2 5" xfId="43123"/>
    <cellStyle name="Note 3 5 6 3" xfId="7035"/>
    <cellStyle name="Note 3 5 6 3 2" xfId="13322"/>
    <cellStyle name="Note 3 5 6 3 2 2" xfId="31649"/>
    <cellStyle name="Note 3 5 6 3 2 3" xfId="38423"/>
    <cellStyle name="Note 3 5 6 3 2 4" xfId="51550"/>
    <cellStyle name="Note 3 5 6 3 3" xfId="26487"/>
    <cellStyle name="Note 3 5 6 3 4" xfId="29971"/>
    <cellStyle name="Note 3 5 6 3 5" xfId="45893"/>
    <cellStyle name="Note 3 5 6 4" xfId="8961"/>
    <cellStyle name="Note 3 5 6 4 2" xfId="28007"/>
    <cellStyle name="Note 3 5 6 4 2 2" xfId="52450"/>
    <cellStyle name="Note 3 5 6 4 3" xfId="28933"/>
    <cellStyle name="Note 3 5 6 4 4" xfId="47558"/>
    <cellStyle name="Note 3 5 6 5" xfId="14985"/>
    <cellStyle name="Note 3 5 6 5 2" xfId="33312"/>
    <cellStyle name="Note 3 5 6 5 2 2" xfId="52861"/>
    <cellStyle name="Note 3 5 6 5 3" xfId="40140"/>
    <cellStyle name="Note 3 5 6 5 4" xfId="48313"/>
    <cellStyle name="Note 3 5 6 6" xfId="15679"/>
    <cellStyle name="Note 3 5 6 6 2" xfId="34006"/>
    <cellStyle name="Note 3 5 6 6 2 2" xfId="53241"/>
    <cellStyle name="Note 3 5 6 6 3" xfId="40834"/>
    <cellStyle name="Note 3 5 6 6 4" xfId="49007"/>
    <cellStyle name="Note 3 5 6 7" xfId="16297"/>
    <cellStyle name="Note 3 5 6 7 2" xfId="34624"/>
    <cellStyle name="Note 3 5 6 7 2 2" xfId="53574"/>
    <cellStyle name="Note 3 5 6 7 3" xfId="41452"/>
    <cellStyle name="Note 3 5 6 7 4" xfId="49625"/>
    <cellStyle name="Note 3 5 6 8" xfId="4944"/>
    <cellStyle name="Note 3 5 6 8 2" xfId="50412"/>
    <cellStyle name="Note 3 5 6 9" xfId="24396"/>
    <cellStyle name="Note 3 5 7" xfId="3295"/>
    <cellStyle name="Note 3 5 7 2" xfId="10336"/>
    <cellStyle name="Note 3 5 7 2 2" xfId="29054"/>
    <cellStyle name="Note 3 5 7 2 3" xfId="29508"/>
    <cellStyle name="Note 3 5 7 2 4" xfId="50082"/>
    <cellStyle name="Note 3 5 7 3" xfId="3833"/>
    <cellStyle name="Note 3 5 7 4" xfId="2868"/>
    <cellStyle name="Note 3 5 7 5" xfId="43196"/>
    <cellStyle name="Note 3 5 8" xfId="5532"/>
    <cellStyle name="Note 3 5 8 2" xfId="11966"/>
    <cellStyle name="Note 3 5 8 2 2" xfId="30293"/>
    <cellStyle name="Note 3 5 8 2 3" xfId="35908"/>
    <cellStyle name="Note 3 5 8 2 4" xfId="50741"/>
    <cellStyle name="Note 3 5 8 3" xfId="24984"/>
    <cellStyle name="Note 3 5 8 4" xfId="36289"/>
    <cellStyle name="Note 3 5 8 5" xfId="44391"/>
    <cellStyle name="Note 3 5 9" xfId="5496"/>
    <cellStyle name="Note 3 5 9 2" xfId="11930"/>
    <cellStyle name="Note 3 5 9 2 2" xfId="30257"/>
    <cellStyle name="Note 3 5 9 2 3" xfId="35307"/>
    <cellStyle name="Note 3 5 9 2 4" xfId="50718"/>
    <cellStyle name="Note 3 5 9 3" xfId="24948"/>
    <cellStyle name="Note 3 5 9 4" xfId="28586"/>
    <cellStyle name="Note 3 5 9 5" xfId="44355"/>
    <cellStyle name="Note 3 6" xfId="606"/>
    <cellStyle name="Note 3 6 10" xfId="6209"/>
    <cellStyle name="Note 3 6 10 2" xfId="25661"/>
    <cellStyle name="Note 3 6 10 2 2" xfId="51086"/>
    <cellStyle name="Note 3 6 10 3" xfId="35913"/>
    <cellStyle name="Note 3 6 10 4" xfId="45068"/>
    <cellStyle name="Note 3 6 11" xfId="13745"/>
    <cellStyle name="Note 3 6 11 2" xfId="32072"/>
    <cellStyle name="Note 3 6 11 2 2" xfId="51806"/>
    <cellStyle name="Note 3 6 11 3" xfId="35662"/>
    <cellStyle name="Note 3 6 11 4" xfId="46385"/>
    <cellStyle name="Note 3 6 12" xfId="14221"/>
    <cellStyle name="Note 3 6 12 2" xfId="32548"/>
    <cellStyle name="Note 3 6 12 2 2" xfId="52122"/>
    <cellStyle name="Note 3 6 12 3" xfId="37211"/>
    <cellStyle name="Note 3 6 12 4" xfId="46952"/>
    <cellStyle name="Note 3 6 13" xfId="13662"/>
    <cellStyle name="Note 3 6 13 2" xfId="31989"/>
    <cellStyle name="Note 3 6 13 2 2" xfId="51773"/>
    <cellStyle name="Note 3 6 13 3" xfId="39055"/>
    <cellStyle name="Note 3 6 13 4" xfId="46302"/>
    <cellStyle name="Note 3 6 14" xfId="13777"/>
    <cellStyle name="Note 3 6 14 2" xfId="32104"/>
    <cellStyle name="Note 3 6 14 2 2" xfId="51830"/>
    <cellStyle name="Note 3 6 14 3" xfId="36209"/>
    <cellStyle name="Note 3 6 14 4" xfId="46417"/>
    <cellStyle name="Note 3 6 15" xfId="3066"/>
    <cellStyle name="Note 3 6 15 2" xfId="49880"/>
    <cellStyle name="Note 3 6 16" xfId="4532"/>
    <cellStyle name="Note 3 6 17" xfId="38140"/>
    <cellStyle name="Note 3 6 18" xfId="26840"/>
    <cellStyle name="Note 3 6 19" xfId="28784"/>
    <cellStyle name="Note 3 6 2" xfId="1235"/>
    <cellStyle name="Note 3 6 2 10" xfId="14003"/>
    <cellStyle name="Note 3 6 2 10 2" xfId="32330"/>
    <cellStyle name="Note 3 6 2 10 2 2" xfId="51997"/>
    <cellStyle name="Note 3 6 2 10 3" xfId="35942"/>
    <cellStyle name="Note 3 6 2 10 4" xfId="46734"/>
    <cellStyle name="Note 3 6 2 11" xfId="13606"/>
    <cellStyle name="Note 3 6 2 11 2" xfId="31933"/>
    <cellStyle name="Note 3 6 2 11 2 2" xfId="51740"/>
    <cellStyle name="Note 3 6 2 11 3" xfId="23863"/>
    <cellStyle name="Note 3 6 2 11 4" xfId="46246"/>
    <cellStyle name="Note 3 6 2 12" xfId="14075"/>
    <cellStyle name="Note 3 6 2 12 2" xfId="32402"/>
    <cellStyle name="Note 3 6 2 12 2 2" xfId="52038"/>
    <cellStyle name="Note 3 6 2 12 3" xfId="35514"/>
    <cellStyle name="Note 3 6 2 12 4" xfId="46806"/>
    <cellStyle name="Note 3 6 2 13" xfId="3162"/>
    <cellStyle name="Note 3 6 2 13 2" xfId="49945"/>
    <cellStyle name="Note 3 6 2 14" xfId="2800"/>
    <cellStyle name="Note 3 6 2 15" xfId="37832"/>
    <cellStyle name="Note 3 6 2 16" xfId="42366"/>
    <cellStyle name="Note 3 6 2 17" xfId="42339"/>
    <cellStyle name="Note 3 6 2 18" xfId="42945"/>
    <cellStyle name="Note 3 6 2 2" xfId="2003"/>
    <cellStyle name="Note 3 6 2 2 10" xfId="4490"/>
    <cellStyle name="Note 3 6 2 2 10 2" xfId="50245"/>
    <cellStyle name="Note 3 6 2 2 11" xfId="23985"/>
    <cellStyle name="Note 3 6 2 2 12" xfId="38263"/>
    <cellStyle name="Note 3 6 2 2 13" xfId="41956"/>
    <cellStyle name="Note 3 6 2 2 14" xfId="29290"/>
    <cellStyle name="Note 3 6 2 2 15" xfId="43504"/>
    <cellStyle name="Note 3 6 2 2 2" xfId="2300"/>
    <cellStyle name="Note 3 6 2 2 2 10" xfId="36122"/>
    <cellStyle name="Note 3 6 2 2 2 11" xfId="36225"/>
    <cellStyle name="Note 3 6 2 2 2 12" xfId="42056"/>
    <cellStyle name="Note 3 6 2 2 2 13" xfId="43619"/>
    <cellStyle name="Note 3 6 2 2 2 2" xfId="5643"/>
    <cellStyle name="Note 3 6 2 2 2 2 2" xfId="12068"/>
    <cellStyle name="Note 3 6 2 2 2 2 2 2" xfId="30395"/>
    <cellStyle name="Note 3 6 2 2 2 2 2 3" xfId="38178"/>
    <cellStyle name="Note 3 6 2 2 2 2 2 4" xfId="50797"/>
    <cellStyle name="Note 3 6 2 2 2 2 3" xfId="25095"/>
    <cellStyle name="Note 3 6 2 2 2 2 4" xfId="37830"/>
    <cellStyle name="Note 3 6 2 2 2 2 5" xfId="44502"/>
    <cellStyle name="Note 3 6 2 2 2 3" xfId="6851"/>
    <cellStyle name="Note 3 6 2 2 2 3 2" xfId="13138"/>
    <cellStyle name="Note 3 6 2 2 2 3 2 2" xfId="31465"/>
    <cellStyle name="Note 3 6 2 2 2 3 2 3" xfId="27529"/>
    <cellStyle name="Note 3 6 2 2 2 3 2 4" xfId="51449"/>
    <cellStyle name="Note 3 6 2 2 2 3 3" xfId="26303"/>
    <cellStyle name="Note 3 6 2 2 2 3 4" xfId="29912"/>
    <cellStyle name="Note 3 6 2 2 2 3 5" xfId="45709"/>
    <cellStyle name="Note 3 6 2 2 2 4" xfId="8777"/>
    <cellStyle name="Note 3 6 2 2 2 4 2" xfId="27823"/>
    <cellStyle name="Note 3 6 2 2 2 4 2 2" xfId="52349"/>
    <cellStyle name="Note 3 6 2 2 2 4 3" xfId="35812"/>
    <cellStyle name="Note 3 6 2 2 2 4 4" xfId="47374"/>
    <cellStyle name="Note 3 6 2 2 2 5" xfId="14801"/>
    <cellStyle name="Note 3 6 2 2 2 5 2" xfId="33128"/>
    <cellStyle name="Note 3 6 2 2 2 5 2 2" xfId="52760"/>
    <cellStyle name="Note 3 6 2 2 2 5 3" xfId="39956"/>
    <cellStyle name="Note 3 6 2 2 2 5 4" xfId="48129"/>
    <cellStyle name="Note 3 6 2 2 2 6" xfId="15495"/>
    <cellStyle name="Note 3 6 2 2 2 6 2" xfId="33822"/>
    <cellStyle name="Note 3 6 2 2 2 6 2 2" xfId="53140"/>
    <cellStyle name="Note 3 6 2 2 2 6 3" xfId="40650"/>
    <cellStyle name="Note 3 6 2 2 2 6 4" xfId="48823"/>
    <cellStyle name="Note 3 6 2 2 2 7" xfId="16113"/>
    <cellStyle name="Note 3 6 2 2 2 7 2" xfId="34440"/>
    <cellStyle name="Note 3 6 2 2 2 7 2 2" xfId="53473"/>
    <cellStyle name="Note 3 6 2 2 2 7 3" xfId="41268"/>
    <cellStyle name="Note 3 6 2 2 2 7 4" xfId="49441"/>
    <cellStyle name="Note 3 6 2 2 2 8" xfId="4760"/>
    <cellStyle name="Note 3 6 2 2 2 8 2" xfId="50311"/>
    <cellStyle name="Note 3 6 2 2 2 9" xfId="24212"/>
    <cellStyle name="Note 3 6 2 2 3" xfId="2722"/>
    <cellStyle name="Note 3 6 2 2 3 10" xfId="27352"/>
    <cellStyle name="Note 3 6 2 2 3 11" xfId="42275"/>
    <cellStyle name="Note 3 6 2 2 3 12" xfId="36474"/>
    <cellStyle name="Note 3 6 2 2 3 13" xfId="44041"/>
    <cellStyle name="Note 3 6 2 2 3 2" xfId="6537"/>
    <cellStyle name="Note 3 6 2 2 3 2 2" xfId="12873"/>
    <cellStyle name="Note 3 6 2 2 3 2 2 2" xfId="31200"/>
    <cellStyle name="Note 3 6 2 2 3 2 2 3" xfId="38352"/>
    <cellStyle name="Note 3 6 2 2 3 2 2 4" xfId="51268"/>
    <cellStyle name="Note 3 6 2 2 3 2 3" xfId="25989"/>
    <cellStyle name="Note 3 6 2 2 3 2 4" xfId="38334"/>
    <cellStyle name="Note 3 6 2 2 3 2 5" xfId="45395"/>
    <cellStyle name="Note 3 6 2 2 3 3" xfId="7273"/>
    <cellStyle name="Note 3 6 2 2 3 3 2" xfId="13560"/>
    <cellStyle name="Note 3 6 2 2 3 3 2 2" xfId="31887"/>
    <cellStyle name="Note 3 6 2 2 3 3 2 3" xfId="27440"/>
    <cellStyle name="Note 3 6 2 2 3 3 2 4" xfId="51671"/>
    <cellStyle name="Note 3 6 2 2 3 3 3" xfId="26725"/>
    <cellStyle name="Note 3 6 2 2 3 3 4" xfId="38803"/>
    <cellStyle name="Note 3 6 2 2 3 3 5" xfId="46131"/>
    <cellStyle name="Note 3 6 2 2 3 4" xfId="9199"/>
    <cellStyle name="Note 3 6 2 2 3 4 2" xfId="28245"/>
    <cellStyle name="Note 3 6 2 2 3 4 2 2" xfId="52571"/>
    <cellStyle name="Note 3 6 2 2 3 4 3" xfId="23743"/>
    <cellStyle name="Note 3 6 2 2 3 4 4" xfId="47796"/>
    <cellStyle name="Note 3 6 2 2 3 5" xfId="15223"/>
    <cellStyle name="Note 3 6 2 2 3 5 2" xfId="33550"/>
    <cellStyle name="Note 3 6 2 2 3 5 2 2" xfId="52982"/>
    <cellStyle name="Note 3 6 2 2 3 5 3" xfId="40378"/>
    <cellStyle name="Note 3 6 2 2 3 5 4" xfId="48551"/>
    <cellStyle name="Note 3 6 2 2 3 6" xfId="15917"/>
    <cellStyle name="Note 3 6 2 2 3 6 2" xfId="34244"/>
    <cellStyle name="Note 3 6 2 2 3 6 2 2" xfId="53362"/>
    <cellStyle name="Note 3 6 2 2 3 6 3" xfId="41072"/>
    <cellStyle name="Note 3 6 2 2 3 6 4" xfId="49245"/>
    <cellStyle name="Note 3 6 2 2 3 7" xfId="16535"/>
    <cellStyle name="Note 3 6 2 2 3 7 2" xfId="34862"/>
    <cellStyle name="Note 3 6 2 2 3 7 2 2" xfId="53695"/>
    <cellStyle name="Note 3 6 2 2 3 7 3" xfId="41690"/>
    <cellStyle name="Note 3 6 2 2 3 7 4" xfId="49863"/>
    <cellStyle name="Note 3 6 2 2 3 8" xfId="5182"/>
    <cellStyle name="Note 3 6 2 2 3 8 2" xfId="50533"/>
    <cellStyle name="Note 3 6 2 2 3 9" xfId="24634"/>
    <cellStyle name="Note 3 6 2 2 4" xfId="5660"/>
    <cellStyle name="Note 3 6 2 2 4 2" xfId="12083"/>
    <cellStyle name="Note 3 6 2 2 4 2 2" xfId="30410"/>
    <cellStyle name="Note 3 6 2 2 4 2 3" xfId="34917"/>
    <cellStyle name="Note 3 6 2 2 4 2 4" xfId="50804"/>
    <cellStyle name="Note 3 6 2 2 4 3" xfId="25112"/>
    <cellStyle name="Note 3 6 2 2 4 4" xfId="28454"/>
    <cellStyle name="Note 3 6 2 2 4 5" xfId="44519"/>
    <cellStyle name="Note 3 6 2 2 5" xfId="6670"/>
    <cellStyle name="Note 3 6 2 2 5 2" xfId="12984"/>
    <cellStyle name="Note 3 6 2 2 5 2 2" xfId="31311"/>
    <cellStyle name="Note 3 6 2 2 5 2 3" xfId="35773"/>
    <cellStyle name="Note 3 6 2 2 5 2 4" xfId="51342"/>
    <cellStyle name="Note 3 6 2 2 5 3" xfId="26122"/>
    <cellStyle name="Note 3 6 2 2 5 4" xfId="27168"/>
    <cellStyle name="Note 3 6 2 2 5 5" xfId="45528"/>
    <cellStyle name="Note 3 6 2 2 6" xfId="8480"/>
    <cellStyle name="Note 3 6 2 2 6 2" xfId="27594"/>
    <cellStyle name="Note 3 6 2 2 6 2 2" xfId="52234"/>
    <cellStyle name="Note 3 6 2 2 6 3" xfId="35178"/>
    <cellStyle name="Note 3 6 2 2 6 4" xfId="47164"/>
    <cellStyle name="Note 3 6 2 2 7" xfId="14611"/>
    <cellStyle name="Note 3 6 2 2 7 2" xfId="32938"/>
    <cellStyle name="Note 3 6 2 2 7 2 2" xfId="52654"/>
    <cellStyle name="Note 3 6 2 2 7 3" xfId="39766"/>
    <cellStyle name="Note 3 6 2 2 7 4" xfId="47939"/>
    <cellStyle name="Note 3 6 2 2 8" xfId="15339"/>
    <cellStyle name="Note 3 6 2 2 8 2" xfId="33666"/>
    <cellStyle name="Note 3 6 2 2 8 2 2" xfId="53051"/>
    <cellStyle name="Note 3 6 2 2 8 3" xfId="40494"/>
    <cellStyle name="Note 3 6 2 2 8 4" xfId="48667"/>
    <cellStyle name="Note 3 6 2 2 9" xfId="15998"/>
    <cellStyle name="Note 3 6 2 2 9 2" xfId="34325"/>
    <cellStyle name="Note 3 6 2 2 9 2 2" xfId="53407"/>
    <cellStyle name="Note 3 6 2 2 9 3" xfId="41153"/>
    <cellStyle name="Note 3 6 2 2 9 4" xfId="49326"/>
    <cellStyle name="Note 3 6 2 3" xfId="2544"/>
    <cellStyle name="Note 3 6 2 3 10" xfId="27304"/>
    <cellStyle name="Note 3 6 2 3 11" xfId="37532"/>
    <cellStyle name="Note 3 6 2 3 12" xfId="42403"/>
    <cellStyle name="Note 3 6 2 3 13" xfId="43863"/>
    <cellStyle name="Note 3 6 2 3 2" xfId="5423"/>
    <cellStyle name="Note 3 6 2 3 2 2" xfId="11859"/>
    <cellStyle name="Note 3 6 2 3 2 2 2" xfId="30186"/>
    <cellStyle name="Note 3 6 2 3 2 2 3" xfId="39307"/>
    <cellStyle name="Note 3 6 2 3 2 2 4" xfId="50680"/>
    <cellStyle name="Note 3 6 2 3 2 3" xfId="24875"/>
    <cellStyle name="Note 3 6 2 3 2 4" xfId="23926"/>
    <cellStyle name="Note 3 6 2 3 2 5" xfId="44282"/>
    <cellStyle name="Note 3 6 2 3 3" xfId="7095"/>
    <cellStyle name="Note 3 6 2 3 3 2" xfId="13382"/>
    <cellStyle name="Note 3 6 2 3 3 2 2" xfId="31709"/>
    <cellStyle name="Note 3 6 2 3 3 2 3" xfId="27469"/>
    <cellStyle name="Note 3 6 2 3 3 2 4" xfId="51581"/>
    <cellStyle name="Note 3 6 2 3 3 3" xfId="26547"/>
    <cellStyle name="Note 3 6 2 3 3 4" xfId="29948"/>
    <cellStyle name="Note 3 6 2 3 3 5" xfId="45953"/>
    <cellStyle name="Note 3 6 2 3 4" xfId="9021"/>
    <cellStyle name="Note 3 6 2 3 4 2" xfId="28067"/>
    <cellStyle name="Note 3 6 2 3 4 2 2" xfId="52481"/>
    <cellStyle name="Note 3 6 2 3 4 3" xfId="28910"/>
    <cellStyle name="Note 3 6 2 3 4 4" xfId="47618"/>
    <cellStyle name="Note 3 6 2 3 5" xfId="15045"/>
    <cellStyle name="Note 3 6 2 3 5 2" xfId="33372"/>
    <cellStyle name="Note 3 6 2 3 5 2 2" xfId="52892"/>
    <cellStyle name="Note 3 6 2 3 5 3" xfId="40200"/>
    <cellStyle name="Note 3 6 2 3 5 4" xfId="48373"/>
    <cellStyle name="Note 3 6 2 3 6" xfId="15739"/>
    <cellStyle name="Note 3 6 2 3 6 2" xfId="34066"/>
    <cellStyle name="Note 3 6 2 3 6 2 2" xfId="53272"/>
    <cellStyle name="Note 3 6 2 3 6 3" xfId="40894"/>
    <cellStyle name="Note 3 6 2 3 6 4" xfId="49067"/>
    <cellStyle name="Note 3 6 2 3 7" xfId="16357"/>
    <cellStyle name="Note 3 6 2 3 7 2" xfId="34684"/>
    <cellStyle name="Note 3 6 2 3 7 2 2" xfId="53605"/>
    <cellStyle name="Note 3 6 2 3 7 3" xfId="41512"/>
    <cellStyle name="Note 3 6 2 3 7 4" xfId="49685"/>
    <cellStyle name="Note 3 6 2 3 8" xfId="5004"/>
    <cellStyle name="Note 3 6 2 3 8 2" xfId="50443"/>
    <cellStyle name="Note 3 6 2 3 9" xfId="24456"/>
    <cellStyle name="Note 3 6 2 4" xfId="2636"/>
    <cellStyle name="Note 3 6 2 4 10" xfId="36019"/>
    <cellStyle name="Note 3 6 2 4 11" xfId="38931"/>
    <cellStyle name="Note 3 6 2 4 12" xfId="42690"/>
    <cellStyle name="Note 3 6 2 4 13" xfId="43955"/>
    <cellStyle name="Note 3 6 2 4 2" xfId="5316"/>
    <cellStyle name="Note 3 6 2 4 2 2" xfId="11765"/>
    <cellStyle name="Note 3 6 2 4 2 2 2" xfId="30092"/>
    <cellStyle name="Note 3 6 2 4 2 2 3" xfId="29428"/>
    <cellStyle name="Note 3 6 2 4 2 2 4" xfId="50614"/>
    <cellStyle name="Note 3 6 2 4 2 3" xfId="24768"/>
    <cellStyle name="Note 3 6 2 4 2 4" xfId="36032"/>
    <cellStyle name="Note 3 6 2 4 2 5" xfId="44175"/>
    <cellStyle name="Note 3 6 2 4 3" xfId="7187"/>
    <cellStyle name="Note 3 6 2 4 3 2" xfId="13474"/>
    <cellStyle name="Note 3 6 2 4 3 2 2" xfId="31801"/>
    <cellStyle name="Note 3 6 2 4 3 2 3" xfId="37356"/>
    <cellStyle name="Note 3 6 2 4 3 2 4" xfId="51627"/>
    <cellStyle name="Note 3 6 2 4 3 3" xfId="26639"/>
    <cellStyle name="Note 3 6 2 4 3 4" xfId="37077"/>
    <cellStyle name="Note 3 6 2 4 3 5" xfId="46045"/>
    <cellStyle name="Note 3 6 2 4 4" xfId="9113"/>
    <cellStyle name="Note 3 6 2 4 4 2" xfId="28159"/>
    <cellStyle name="Note 3 6 2 4 4 2 2" xfId="52527"/>
    <cellStyle name="Note 3 6 2 4 4 3" xfId="36061"/>
    <cellStyle name="Note 3 6 2 4 4 4" xfId="47710"/>
    <cellStyle name="Note 3 6 2 4 5" xfId="15137"/>
    <cellStyle name="Note 3 6 2 4 5 2" xfId="33464"/>
    <cellStyle name="Note 3 6 2 4 5 2 2" xfId="52938"/>
    <cellStyle name="Note 3 6 2 4 5 3" xfId="40292"/>
    <cellStyle name="Note 3 6 2 4 5 4" xfId="48465"/>
    <cellStyle name="Note 3 6 2 4 6" xfId="15831"/>
    <cellStyle name="Note 3 6 2 4 6 2" xfId="34158"/>
    <cellStyle name="Note 3 6 2 4 6 2 2" xfId="53318"/>
    <cellStyle name="Note 3 6 2 4 6 3" xfId="40986"/>
    <cellStyle name="Note 3 6 2 4 6 4" xfId="49159"/>
    <cellStyle name="Note 3 6 2 4 7" xfId="16449"/>
    <cellStyle name="Note 3 6 2 4 7 2" xfId="34776"/>
    <cellStyle name="Note 3 6 2 4 7 2 2" xfId="53651"/>
    <cellStyle name="Note 3 6 2 4 7 3" xfId="41604"/>
    <cellStyle name="Note 3 6 2 4 7 4" xfId="49777"/>
    <cellStyle name="Note 3 6 2 4 8" xfId="5096"/>
    <cellStyle name="Note 3 6 2 4 8 2" xfId="50489"/>
    <cellStyle name="Note 3 6 2 4 9" xfId="24548"/>
    <cellStyle name="Note 3 6 2 5" xfId="5518"/>
    <cellStyle name="Note 3 6 2 5 2" xfId="11952"/>
    <cellStyle name="Note 3 6 2 5 2 2" xfId="30279"/>
    <cellStyle name="Note 3 6 2 5 2 3" xfId="24046"/>
    <cellStyle name="Note 3 6 2 5 2 4" xfId="50733"/>
    <cellStyle name="Note 3 6 2 5 3" xfId="24970"/>
    <cellStyle name="Note 3 6 2 5 4" xfId="28876"/>
    <cellStyle name="Note 3 6 2 5 5" xfId="44377"/>
    <cellStyle name="Note 3 6 2 6" xfId="5861"/>
    <cellStyle name="Note 3 6 2 6 2" xfId="12267"/>
    <cellStyle name="Note 3 6 2 6 2 2" xfId="30594"/>
    <cellStyle name="Note 3 6 2 6 2 3" xfId="37963"/>
    <cellStyle name="Note 3 6 2 6 2 4" xfId="50912"/>
    <cellStyle name="Note 3 6 2 6 3" xfId="25313"/>
    <cellStyle name="Note 3 6 2 6 4" xfId="36836"/>
    <cellStyle name="Note 3 6 2 6 5" xfId="44720"/>
    <cellStyle name="Note 3 6 2 7" xfId="5513"/>
    <cellStyle name="Note 3 6 2 7 2" xfId="11947"/>
    <cellStyle name="Note 3 6 2 7 2 2" xfId="30274"/>
    <cellStyle name="Note 3 6 2 7 2 3" xfId="29910"/>
    <cellStyle name="Note 3 6 2 7 2 4" xfId="50729"/>
    <cellStyle name="Note 3 6 2 7 3" xfId="24965"/>
    <cellStyle name="Note 3 6 2 7 4" xfId="4550"/>
    <cellStyle name="Note 3 6 2 7 5" xfId="44372"/>
    <cellStyle name="Note 3 6 2 8" xfId="5736"/>
    <cellStyle name="Note 3 6 2 8 2" xfId="25188"/>
    <cellStyle name="Note 3 6 2 8 2 2" xfId="50847"/>
    <cellStyle name="Note 3 6 2 8 3" xfId="27378"/>
    <cellStyle name="Note 3 6 2 8 4" xfId="44595"/>
    <cellStyle name="Note 3 6 2 9" xfId="13926"/>
    <cellStyle name="Note 3 6 2 9 2" xfId="32253"/>
    <cellStyle name="Note 3 6 2 9 2 2" xfId="51951"/>
    <cellStyle name="Note 3 6 2 9 3" xfId="38871"/>
    <cellStyle name="Note 3 6 2 9 4" xfId="46657"/>
    <cellStyle name="Note 3 6 20" xfId="42826"/>
    <cellStyle name="Note 3 6 3" xfId="1392"/>
    <cellStyle name="Note 3 6 3 10" xfId="13667"/>
    <cellStyle name="Note 3 6 3 10 2" xfId="31994"/>
    <cellStyle name="Note 3 6 3 10 2 2" xfId="51776"/>
    <cellStyle name="Note 3 6 3 10 3" xfId="27284"/>
    <cellStyle name="Note 3 6 3 10 4" xfId="46307"/>
    <cellStyle name="Note 3 6 3 11" xfId="14415"/>
    <cellStyle name="Note 3 6 3 11 2" xfId="32742"/>
    <cellStyle name="Note 3 6 3 11 2 2" xfId="52259"/>
    <cellStyle name="Note 3 6 3 11 3" xfId="39570"/>
    <cellStyle name="Note 3 6 3 11 4" xfId="47206"/>
    <cellStyle name="Note 3 6 3 12" xfId="3988"/>
    <cellStyle name="Note 3 6 3 12 2" xfId="49980"/>
    <cellStyle name="Note 3 6 3 13" xfId="23539"/>
    <cellStyle name="Note 3 6 3 14" xfId="27246"/>
    <cellStyle name="Note 3 6 3 15" xfId="42044"/>
    <cellStyle name="Note 3 6 3 16" xfId="29917"/>
    <cellStyle name="Note 3 6 3 17" xfId="43010"/>
    <cellStyle name="Note 3 6 3 2" xfId="2559"/>
    <cellStyle name="Note 3 6 3 2 10" xfId="39346"/>
    <cellStyle name="Note 3 6 3 2 11" xfId="35484"/>
    <cellStyle name="Note 3 6 3 2 12" xfId="35308"/>
    <cellStyle name="Note 3 6 3 2 13" xfId="43878"/>
    <cellStyle name="Note 3 6 3 2 2" xfId="6161"/>
    <cellStyle name="Note 3 6 3 2 2 2" xfId="12536"/>
    <cellStyle name="Note 3 6 3 2 2 2 2" xfId="30863"/>
    <cellStyle name="Note 3 6 3 2 2 2 3" xfId="34950"/>
    <cellStyle name="Note 3 6 3 2 2 2 4" xfId="51067"/>
    <cellStyle name="Note 3 6 3 2 2 3" xfId="25613"/>
    <cellStyle name="Note 3 6 3 2 2 4" xfId="28486"/>
    <cellStyle name="Note 3 6 3 2 2 5" xfId="45020"/>
    <cellStyle name="Note 3 6 3 2 3" xfId="7110"/>
    <cellStyle name="Note 3 6 3 2 3 2" xfId="13397"/>
    <cellStyle name="Note 3 6 3 2 3 2 2" xfId="31724"/>
    <cellStyle name="Note 3 6 3 2 3 2 3" xfId="39045"/>
    <cellStyle name="Note 3 6 3 2 3 2 4" xfId="51588"/>
    <cellStyle name="Note 3 6 3 2 3 3" xfId="26562"/>
    <cellStyle name="Note 3 6 3 2 3 4" xfId="28912"/>
    <cellStyle name="Note 3 6 3 2 3 5" xfId="45968"/>
    <cellStyle name="Note 3 6 3 2 4" xfId="9036"/>
    <cellStyle name="Note 3 6 3 2 4 2" xfId="28082"/>
    <cellStyle name="Note 3 6 3 2 4 2 2" xfId="52488"/>
    <cellStyle name="Note 3 6 3 2 4 3" xfId="37518"/>
    <cellStyle name="Note 3 6 3 2 4 4" xfId="47633"/>
    <cellStyle name="Note 3 6 3 2 5" xfId="15060"/>
    <cellStyle name="Note 3 6 3 2 5 2" xfId="33387"/>
    <cellStyle name="Note 3 6 3 2 5 2 2" xfId="52899"/>
    <cellStyle name="Note 3 6 3 2 5 3" xfId="40215"/>
    <cellStyle name="Note 3 6 3 2 5 4" xfId="48388"/>
    <cellStyle name="Note 3 6 3 2 6" xfId="15754"/>
    <cellStyle name="Note 3 6 3 2 6 2" xfId="34081"/>
    <cellStyle name="Note 3 6 3 2 6 2 2" xfId="53279"/>
    <cellStyle name="Note 3 6 3 2 6 3" xfId="40909"/>
    <cellStyle name="Note 3 6 3 2 6 4" xfId="49082"/>
    <cellStyle name="Note 3 6 3 2 7" xfId="16372"/>
    <cellStyle name="Note 3 6 3 2 7 2" xfId="34699"/>
    <cellStyle name="Note 3 6 3 2 7 2 2" xfId="53612"/>
    <cellStyle name="Note 3 6 3 2 7 3" xfId="41527"/>
    <cellStyle name="Note 3 6 3 2 7 4" xfId="49700"/>
    <cellStyle name="Note 3 6 3 2 8" xfId="5019"/>
    <cellStyle name="Note 3 6 3 2 8 2" xfId="50450"/>
    <cellStyle name="Note 3 6 3 2 9" xfId="24471"/>
    <cellStyle name="Note 3 6 3 3" xfId="2525"/>
    <cellStyle name="Note 3 6 3 3 10" xfId="4333"/>
    <cellStyle name="Note 3 6 3 3 11" xfId="28705"/>
    <cellStyle name="Note 3 6 3 3 12" xfId="42064"/>
    <cellStyle name="Note 3 6 3 3 13" xfId="43844"/>
    <cellStyle name="Note 3 6 3 3 2" xfId="5461"/>
    <cellStyle name="Note 3 6 3 3 2 2" xfId="11897"/>
    <cellStyle name="Note 3 6 3 3 2 2 2" xfId="30224"/>
    <cellStyle name="Note 3 6 3 3 2 2 3" xfId="28318"/>
    <cellStyle name="Note 3 6 3 3 2 2 4" xfId="50700"/>
    <cellStyle name="Note 3 6 3 3 2 3" xfId="24913"/>
    <cellStyle name="Note 3 6 3 3 2 4" xfId="26893"/>
    <cellStyle name="Note 3 6 3 3 2 5" xfId="44320"/>
    <cellStyle name="Note 3 6 3 3 3" xfId="7076"/>
    <cellStyle name="Note 3 6 3 3 3 2" xfId="13363"/>
    <cellStyle name="Note 3 6 3 3 3 2 2" xfId="31690"/>
    <cellStyle name="Note 3 6 3 3 3 2 3" xfId="37934"/>
    <cellStyle name="Note 3 6 3 3 3 2 4" xfId="51570"/>
    <cellStyle name="Note 3 6 3 3 3 3" xfId="26528"/>
    <cellStyle name="Note 3 6 3 3 3 4" xfId="28741"/>
    <cellStyle name="Note 3 6 3 3 3 5" xfId="45934"/>
    <cellStyle name="Note 3 6 3 3 4" xfId="9002"/>
    <cellStyle name="Note 3 6 3 3 4 2" xfId="28048"/>
    <cellStyle name="Note 3 6 3 3 4 2 2" xfId="52470"/>
    <cellStyle name="Note 3 6 3 3 4 3" xfId="29533"/>
    <cellStyle name="Note 3 6 3 3 4 4" xfId="47599"/>
    <cellStyle name="Note 3 6 3 3 5" xfId="15026"/>
    <cellStyle name="Note 3 6 3 3 5 2" xfId="33353"/>
    <cellStyle name="Note 3 6 3 3 5 2 2" xfId="52881"/>
    <cellStyle name="Note 3 6 3 3 5 3" xfId="40181"/>
    <cellStyle name="Note 3 6 3 3 5 4" xfId="48354"/>
    <cellStyle name="Note 3 6 3 3 6" xfId="15720"/>
    <cellStyle name="Note 3 6 3 3 6 2" xfId="34047"/>
    <cellStyle name="Note 3 6 3 3 6 2 2" xfId="53261"/>
    <cellStyle name="Note 3 6 3 3 6 3" xfId="40875"/>
    <cellStyle name="Note 3 6 3 3 6 4" xfId="49048"/>
    <cellStyle name="Note 3 6 3 3 7" xfId="16338"/>
    <cellStyle name="Note 3 6 3 3 7 2" xfId="34665"/>
    <cellStyle name="Note 3 6 3 3 7 2 2" xfId="53594"/>
    <cellStyle name="Note 3 6 3 3 7 3" xfId="41493"/>
    <cellStyle name="Note 3 6 3 3 7 4" xfId="49666"/>
    <cellStyle name="Note 3 6 3 3 8" xfId="4985"/>
    <cellStyle name="Note 3 6 3 3 8 2" xfId="50432"/>
    <cellStyle name="Note 3 6 3 3 9" xfId="24437"/>
    <cellStyle name="Note 3 6 3 4" xfId="5253"/>
    <cellStyle name="Note 3 6 3 4 2" xfId="11703"/>
    <cellStyle name="Note 3 6 3 4 2 2" xfId="30030"/>
    <cellStyle name="Note 3 6 3 4 2 3" xfId="28281"/>
    <cellStyle name="Note 3 6 3 4 2 4" xfId="50575"/>
    <cellStyle name="Note 3 6 3 4 3" xfId="24705"/>
    <cellStyle name="Note 3 6 3 4 4" xfId="29903"/>
    <cellStyle name="Note 3 6 3 4 5" xfId="44112"/>
    <cellStyle name="Note 3 6 3 5" xfId="6227"/>
    <cellStyle name="Note 3 6 3 5 2" xfId="12599"/>
    <cellStyle name="Note 3 6 3 5 2 2" xfId="30926"/>
    <cellStyle name="Note 3 6 3 5 2 3" xfId="35808"/>
    <cellStyle name="Note 3 6 3 5 2 4" xfId="51098"/>
    <cellStyle name="Note 3 6 3 5 3" xfId="25679"/>
    <cellStyle name="Note 3 6 3 5 4" xfId="36169"/>
    <cellStyle name="Note 3 6 3 5 5" xfId="45086"/>
    <cellStyle name="Note 3 6 3 6" xfId="5876"/>
    <cellStyle name="Note 3 6 3 6 2" xfId="12280"/>
    <cellStyle name="Note 3 6 3 6 2 2" xfId="30607"/>
    <cellStyle name="Note 3 6 3 6 2 3" xfId="28421"/>
    <cellStyle name="Note 3 6 3 6 2 4" xfId="50920"/>
    <cellStyle name="Note 3 6 3 6 3" xfId="25328"/>
    <cellStyle name="Note 3 6 3 6 4" xfId="28476"/>
    <cellStyle name="Note 3 6 3 6 5" xfId="44735"/>
    <cellStyle name="Note 3 6 3 7" xfId="7325"/>
    <cellStyle name="Note 3 6 3 7 2" xfId="26777"/>
    <cellStyle name="Note 3 6 3 7 2 2" xfId="51706"/>
    <cellStyle name="Note 3 6 3 7 3" xfId="35788"/>
    <cellStyle name="Note 3 6 3 7 4" xfId="46183"/>
    <cellStyle name="Note 3 6 3 8" xfId="14041"/>
    <cellStyle name="Note 3 6 3 8 2" xfId="32368"/>
    <cellStyle name="Note 3 6 3 8 2 2" xfId="52016"/>
    <cellStyle name="Note 3 6 3 8 3" xfId="38665"/>
    <cellStyle name="Note 3 6 3 8 4" xfId="46772"/>
    <cellStyle name="Note 3 6 3 9" xfId="13821"/>
    <cellStyle name="Note 3 6 3 9 2" xfId="32148"/>
    <cellStyle name="Note 3 6 3 9 2 2" xfId="51901"/>
    <cellStyle name="Note 3 6 3 9 3" xfId="29360"/>
    <cellStyle name="Note 3 6 3 9 4" xfId="46540"/>
    <cellStyle name="Note 3 6 4" xfId="1893"/>
    <cellStyle name="Note 3 6 4 10" xfId="15267"/>
    <cellStyle name="Note 3 6 4 10 2" xfId="33594"/>
    <cellStyle name="Note 3 6 4 10 2 2" xfId="53011"/>
    <cellStyle name="Note 3 6 4 10 3" xfId="40422"/>
    <cellStyle name="Note 3 6 4 10 4" xfId="48595"/>
    <cellStyle name="Note 3 6 4 11" xfId="15942"/>
    <cellStyle name="Note 3 6 4 11 2" xfId="34269"/>
    <cellStyle name="Note 3 6 4 11 2 2" xfId="53378"/>
    <cellStyle name="Note 3 6 4 11 3" xfId="41097"/>
    <cellStyle name="Note 3 6 4 11 4" xfId="49270"/>
    <cellStyle name="Note 3 6 4 12" xfId="4395"/>
    <cellStyle name="Note 3 6 4 12 2" xfId="49916"/>
    <cellStyle name="Note 3 6 4 13" xfId="23896"/>
    <cellStyle name="Note 3 6 4 14" xfId="35698"/>
    <cellStyle name="Note 3 6 4 15" xfId="42322"/>
    <cellStyle name="Note 3 6 4 16" xfId="42085"/>
    <cellStyle name="Note 3 6 4 17" xfId="42889"/>
    <cellStyle name="Note 3 6 4 2" xfId="2301"/>
    <cellStyle name="Note 3 6 4 2 10" xfId="37650"/>
    <cellStyle name="Note 3 6 4 2 11" xfId="39090"/>
    <cellStyle name="Note 3 6 4 2 12" xfId="42332"/>
    <cellStyle name="Note 3 6 4 2 13" xfId="43620"/>
    <cellStyle name="Note 3 6 4 2 2" xfId="5271"/>
    <cellStyle name="Note 3 6 4 2 2 2" xfId="11720"/>
    <cellStyle name="Note 3 6 4 2 2 2 2" xfId="30047"/>
    <cellStyle name="Note 3 6 4 2 2 2 3" xfId="36525"/>
    <cellStyle name="Note 3 6 4 2 2 2 4" xfId="50582"/>
    <cellStyle name="Note 3 6 4 2 2 3" xfId="24723"/>
    <cellStyle name="Note 3 6 4 2 2 4" xfId="29802"/>
    <cellStyle name="Note 3 6 4 2 2 5" xfId="44130"/>
    <cellStyle name="Note 3 6 4 2 3" xfId="6852"/>
    <cellStyle name="Note 3 6 4 2 3 2" xfId="13139"/>
    <cellStyle name="Note 3 6 4 2 3 2 2" xfId="31466"/>
    <cellStyle name="Note 3 6 4 2 3 2 3" xfId="23916"/>
    <cellStyle name="Note 3 6 4 2 3 2 4" xfId="51450"/>
    <cellStyle name="Note 3 6 4 2 3 3" xfId="26304"/>
    <cellStyle name="Note 3 6 4 2 3 4" xfId="37229"/>
    <cellStyle name="Note 3 6 4 2 3 5" xfId="45710"/>
    <cellStyle name="Note 3 6 4 2 4" xfId="8778"/>
    <cellStyle name="Note 3 6 4 2 4 2" xfId="27824"/>
    <cellStyle name="Note 3 6 4 2 4 2 2" xfId="52350"/>
    <cellStyle name="Note 3 6 4 2 4 3" xfId="37953"/>
    <cellStyle name="Note 3 6 4 2 4 4" xfId="47375"/>
    <cellStyle name="Note 3 6 4 2 5" xfId="14802"/>
    <cellStyle name="Note 3 6 4 2 5 2" xfId="33129"/>
    <cellStyle name="Note 3 6 4 2 5 2 2" xfId="52761"/>
    <cellStyle name="Note 3 6 4 2 5 3" xfId="39957"/>
    <cellStyle name="Note 3 6 4 2 5 4" xfId="48130"/>
    <cellStyle name="Note 3 6 4 2 6" xfId="15496"/>
    <cellStyle name="Note 3 6 4 2 6 2" xfId="33823"/>
    <cellStyle name="Note 3 6 4 2 6 2 2" xfId="53141"/>
    <cellStyle name="Note 3 6 4 2 6 3" xfId="40651"/>
    <cellStyle name="Note 3 6 4 2 6 4" xfId="48824"/>
    <cellStyle name="Note 3 6 4 2 7" xfId="16114"/>
    <cellStyle name="Note 3 6 4 2 7 2" xfId="34441"/>
    <cellStyle name="Note 3 6 4 2 7 2 2" xfId="53474"/>
    <cellStyle name="Note 3 6 4 2 7 3" xfId="41269"/>
    <cellStyle name="Note 3 6 4 2 7 4" xfId="49442"/>
    <cellStyle name="Note 3 6 4 2 8" xfId="4761"/>
    <cellStyle name="Note 3 6 4 2 8 2" xfId="50312"/>
    <cellStyle name="Note 3 6 4 2 9" xfId="24213"/>
    <cellStyle name="Note 3 6 4 3" xfId="2666"/>
    <cellStyle name="Note 3 6 4 3 10" xfId="28618"/>
    <cellStyle name="Note 3 6 4 3 11" xfId="41863"/>
    <cellStyle name="Note 3 6 4 3 12" xfId="42405"/>
    <cellStyle name="Note 3 6 4 3 13" xfId="43985"/>
    <cellStyle name="Note 3 6 4 3 2" xfId="5960"/>
    <cellStyle name="Note 3 6 4 3 2 2" xfId="12356"/>
    <cellStyle name="Note 3 6 4 3 2 2 2" xfId="30683"/>
    <cellStyle name="Note 3 6 4 3 2 2 3" xfId="34881"/>
    <cellStyle name="Note 3 6 4 3 2 2 4" xfId="50965"/>
    <cellStyle name="Note 3 6 4 3 2 3" xfId="25412"/>
    <cellStyle name="Note 3 6 4 3 2 4" xfId="29698"/>
    <cellStyle name="Note 3 6 4 3 2 5" xfId="44819"/>
    <cellStyle name="Note 3 6 4 3 3" xfId="7217"/>
    <cellStyle name="Note 3 6 4 3 3 2" xfId="13504"/>
    <cellStyle name="Note 3 6 4 3 3 2 2" xfId="31831"/>
    <cellStyle name="Note 3 6 4 3 3 2 3" xfId="36200"/>
    <cellStyle name="Note 3 6 4 3 3 2 4" xfId="51642"/>
    <cellStyle name="Note 3 6 4 3 3 3" xfId="26669"/>
    <cellStyle name="Note 3 6 4 3 3 4" xfId="27647"/>
    <cellStyle name="Note 3 6 4 3 3 5" xfId="46075"/>
    <cellStyle name="Note 3 6 4 3 4" xfId="9143"/>
    <cellStyle name="Note 3 6 4 3 4 2" xfId="28189"/>
    <cellStyle name="Note 3 6 4 3 4 2 2" xfId="52542"/>
    <cellStyle name="Note 3 6 4 3 4 3" xfId="37128"/>
    <cellStyle name="Note 3 6 4 3 4 4" xfId="47740"/>
    <cellStyle name="Note 3 6 4 3 5" xfId="15167"/>
    <cellStyle name="Note 3 6 4 3 5 2" xfId="33494"/>
    <cellStyle name="Note 3 6 4 3 5 2 2" xfId="52953"/>
    <cellStyle name="Note 3 6 4 3 5 3" xfId="40322"/>
    <cellStyle name="Note 3 6 4 3 5 4" xfId="48495"/>
    <cellStyle name="Note 3 6 4 3 6" xfId="15861"/>
    <cellStyle name="Note 3 6 4 3 6 2" xfId="34188"/>
    <cellStyle name="Note 3 6 4 3 6 2 2" xfId="53333"/>
    <cellStyle name="Note 3 6 4 3 6 3" xfId="41016"/>
    <cellStyle name="Note 3 6 4 3 6 4" xfId="49189"/>
    <cellStyle name="Note 3 6 4 3 7" xfId="16479"/>
    <cellStyle name="Note 3 6 4 3 7 2" xfId="34806"/>
    <cellStyle name="Note 3 6 4 3 7 2 2" xfId="53666"/>
    <cellStyle name="Note 3 6 4 3 7 3" xfId="41634"/>
    <cellStyle name="Note 3 6 4 3 7 4" xfId="49807"/>
    <cellStyle name="Note 3 6 4 3 8" xfId="5126"/>
    <cellStyle name="Note 3 6 4 3 8 2" xfId="50504"/>
    <cellStyle name="Note 3 6 4 3 9" xfId="24578"/>
    <cellStyle name="Note 3 6 4 4" xfId="5984"/>
    <cellStyle name="Note 3 6 4 4 2" xfId="12377"/>
    <cellStyle name="Note 3 6 4 4 2 2" xfId="30704"/>
    <cellStyle name="Note 3 6 4 4 2 3" xfId="28383"/>
    <cellStyle name="Note 3 6 4 4 2 4" xfId="50978"/>
    <cellStyle name="Note 3 6 4 4 3" xfId="25436"/>
    <cellStyle name="Note 3 6 4 4 4" xfId="39183"/>
    <cellStyle name="Note 3 6 4 4 5" xfId="44843"/>
    <cellStyle name="Note 3 6 4 5" xfId="6596"/>
    <cellStyle name="Note 3 6 4 5 2" xfId="12919"/>
    <cellStyle name="Note 3 6 4 5 2 2" xfId="31246"/>
    <cellStyle name="Note 3 6 4 5 2 3" xfId="35413"/>
    <cellStyle name="Note 3 6 4 5 2 4" xfId="51307"/>
    <cellStyle name="Note 3 6 4 5 3" xfId="26048"/>
    <cellStyle name="Note 3 6 4 5 4" xfId="37301"/>
    <cellStyle name="Note 3 6 4 5 5" xfId="45454"/>
    <cellStyle name="Note 3 6 4 6" xfId="5545"/>
    <cellStyle name="Note 3 6 4 6 2" xfId="11977"/>
    <cellStyle name="Note 3 6 4 6 2 2" xfId="30304"/>
    <cellStyle name="Note 3 6 4 6 2 3" xfId="39205"/>
    <cellStyle name="Note 3 6 4 6 2 4" xfId="50749"/>
    <cellStyle name="Note 3 6 4 6 3" xfId="24997"/>
    <cellStyle name="Note 3 6 4 6 4" xfId="39089"/>
    <cellStyle name="Note 3 6 4 6 5" xfId="44404"/>
    <cellStyle name="Note 3 6 4 7" xfId="6714"/>
    <cellStyle name="Note 3 6 4 7 2" xfId="26166"/>
    <cellStyle name="Note 3 6 4 7 2 2" xfId="51372"/>
    <cellStyle name="Note 3 6 4 7 3" xfId="35354"/>
    <cellStyle name="Note 3 6 4 7 4" xfId="45572"/>
    <cellStyle name="Note 3 6 4 8" xfId="14346"/>
    <cellStyle name="Note 3 6 4 8 2" xfId="32673"/>
    <cellStyle name="Note 3 6 4 8 2 2" xfId="52191"/>
    <cellStyle name="Note 3 6 4 8 3" xfId="39501"/>
    <cellStyle name="Note 3 6 4 8 4" xfId="47081"/>
    <cellStyle name="Note 3 6 4 9" xfId="14534"/>
    <cellStyle name="Note 3 6 4 9 2" xfId="32861"/>
    <cellStyle name="Note 3 6 4 9 2 2" xfId="52612"/>
    <cellStyle name="Note 3 6 4 9 3" xfId="39689"/>
    <cellStyle name="Note 3 6 4 9 4" xfId="47862"/>
    <cellStyle name="Note 3 6 5" xfId="2341"/>
    <cellStyle name="Note 3 6 5 10" xfId="37530"/>
    <cellStyle name="Note 3 6 5 11" xfId="26827"/>
    <cellStyle name="Note 3 6 5 12" xfId="37978"/>
    <cellStyle name="Note 3 6 5 13" xfId="43660"/>
    <cellStyle name="Note 3 6 5 2" xfId="5965"/>
    <cellStyle name="Note 3 6 5 2 2" xfId="12361"/>
    <cellStyle name="Note 3 6 5 2 2 2" xfId="30688"/>
    <cellStyle name="Note 3 6 5 2 2 3" xfId="35761"/>
    <cellStyle name="Note 3 6 5 2 2 4" xfId="50967"/>
    <cellStyle name="Note 3 6 5 2 3" xfId="25417"/>
    <cellStyle name="Note 3 6 5 2 4" xfId="2919"/>
    <cellStyle name="Note 3 6 5 2 5" xfId="44824"/>
    <cellStyle name="Note 3 6 5 3" xfId="6892"/>
    <cellStyle name="Note 3 6 5 3 2" xfId="13179"/>
    <cellStyle name="Note 3 6 5 3 2 2" xfId="31506"/>
    <cellStyle name="Note 3 6 5 3 2 3" xfId="37974"/>
    <cellStyle name="Note 3 6 5 3 2 4" xfId="51471"/>
    <cellStyle name="Note 3 6 5 3 3" xfId="26344"/>
    <cellStyle name="Note 3 6 5 3 4" xfId="35284"/>
    <cellStyle name="Note 3 6 5 3 5" xfId="45750"/>
    <cellStyle name="Note 3 6 5 4" xfId="8818"/>
    <cellStyle name="Note 3 6 5 4 2" xfId="27864"/>
    <cellStyle name="Note 3 6 5 4 2 2" xfId="52371"/>
    <cellStyle name="Note 3 6 5 4 3" xfId="36424"/>
    <cellStyle name="Note 3 6 5 4 4" xfId="47415"/>
    <cellStyle name="Note 3 6 5 5" xfId="14842"/>
    <cellStyle name="Note 3 6 5 5 2" xfId="33169"/>
    <cellStyle name="Note 3 6 5 5 2 2" xfId="52782"/>
    <cellStyle name="Note 3 6 5 5 3" xfId="39997"/>
    <cellStyle name="Note 3 6 5 5 4" xfId="48170"/>
    <cellStyle name="Note 3 6 5 6" xfId="15536"/>
    <cellStyle name="Note 3 6 5 6 2" xfId="33863"/>
    <cellStyle name="Note 3 6 5 6 2 2" xfId="53162"/>
    <cellStyle name="Note 3 6 5 6 3" xfId="40691"/>
    <cellStyle name="Note 3 6 5 6 4" xfId="48864"/>
    <cellStyle name="Note 3 6 5 7" xfId="16154"/>
    <cellStyle name="Note 3 6 5 7 2" xfId="34481"/>
    <cellStyle name="Note 3 6 5 7 2 2" xfId="53495"/>
    <cellStyle name="Note 3 6 5 7 3" xfId="41309"/>
    <cellStyle name="Note 3 6 5 7 4" xfId="49482"/>
    <cellStyle name="Note 3 6 5 8" xfId="4801"/>
    <cellStyle name="Note 3 6 5 8 2" xfId="50333"/>
    <cellStyle name="Note 3 6 5 9" xfId="24253"/>
    <cellStyle name="Note 3 6 6" xfId="924"/>
    <cellStyle name="Note 3 6 6 10" xfId="23876"/>
    <cellStyle name="Note 3 6 6 11" xfId="42454"/>
    <cellStyle name="Note 3 6 6 12" xfId="42331"/>
    <cellStyle name="Note 3 6 6 13" xfId="43318"/>
    <cellStyle name="Note 3 6 6 2" xfId="5418"/>
    <cellStyle name="Note 3 6 6 2 2" xfId="11854"/>
    <cellStyle name="Note 3 6 6 2 2 2" xfId="30181"/>
    <cellStyle name="Note 3 6 6 2 2 3" xfId="27137"/>
    <cellStyle name="Note 3 6 6 2 2 4" xfId="50676"/>
    <cellStyle name="Note 3 6 6 2 3" xfId="24870"/>
    <cellStyle name="Note 3 6 6 2 4" xfId="35512"/>
    <cellStyle name="Note 3 6 6 2 5" xfId="44277"/>
    <cellStyle name="Note 3 6 6 3" xfId="5239"/>
    <cellStyle name="Note 3 6 6 3 2" xfId="11691"/>
    <cellStyle name="Note 3 6 6 3 2 2" xfId="30018"/>
    <cellStyle name="Note 3 6 6 3 2 3" xfId="37126"/>
    <cellStyle name="Note 3 6 6 3 2 4" xfId="50566"/>
    <cellStyle name="Note 3 6 6 3 3" xfId="24691"/>
    <cellStyle name="Note 3 6 6 3 4" xfId="29614"/>
    <cellStyle name="Note 3 6 6 3 5" xfId="44098"/>
    <cellStyle name="Note 3 6 6 4" xfId="7552"/>
    <cellStyle name="Note 3 6 6 4 2" xfId="26940"/>
    <cellStyle name="Note 3 6 6 4 2 2" xfId="51841"/>
    <cellStyle name="Note 3 6 6 4 3" xfId="4111"/>
    <cellStyle name="Note 3 6 6 4 4" xfId="46438"/>
    <cellStyle name="Note 3 6 6 5" xfId="10219"/>
    <cellStyle name="Note 3 6 6 5 2" xfId="28943"/>
    <cellStyle name="Note 3 6 6 5 2 2" xfId="50025"/>
    <cellStyle name="Note 3 6 6 5 3" xfId="38669"/>
    <cellStyle name="Note 3 6 6 5 4" xfId="43086"/>
    <cellStyle name="Note 3 6 6 6" xfId="13997"/>
    <cellStyle name="Note 3 6 6 6 2" xfId="32324"/>
    <cellStyle name="Note 3 6 6 6 2 2" xfId="51994"/>
    <cellStyle name="Note 3 6 6 6 3" xfId="28855"/>
    <cellStyle name="Note 3 6 6 6 4" xfId="46728"/>
    <cellStyle name="Note 3 6 6 7" xfId="13757"/>
    <cellStyle name="Note 3 6 6 7 2" xfId="32084"/>
    <cellStyle name="Note 3 6 6 7 2 2" xfId="51814"/>
    <cellStyle name="Note 3 6 6 7 3" xfId="29240"/>
    <cellStyle name="Note 3 6 6 7 4" xfId="46397"/>
    <cellStyle name="Note 3 6 6 8" xfId="3589"/>
    <cellStyle name="Note 3 6 6 8 2" xfId="50149"/>
    <cellStyle name="Note 3 6 6 9" xfId="3814"/>
    <cellStyle name="Note 3 6 7" xfId="3293"/>
    <cellStyle name="Note 3 6 7 2" xfId="10334"/>
    <cellStyle name="Note 3 6 7 2 2" xfId="29052"/>
    <cellStyle name="Note 3 6 7 2 3" xfId="36856"/>
    <cellStyle name="Note 3 6 7 2 4" xfId="50080"/>
    <cellStyle name="Note 3 6 7 3" xfId="4075"/>
    <cellStyle name="Note 3 6 7 4" xfId="2866"/>
    <cellStyle name="Note 3 6 7 5" xfId="43194"/>
    <cellStyle name="Note 3 6 8" xfId="6298"/>
    <cellStyle name="Note 3 6 8 2" xfId="12663"/>
    <cellStyle name="Note 3 6 8 2 2" xfId="30990"/>
    <cellStyle name="Note 3 6 8 2 3" xfId="35458"/>
    <cellStyle name="Note 3 6 8 2 4" xfId="51135"/>
    <cellStyle name="Note 3 6 8 3" xfId="25750"/>
    <cellStyle name="Note 3 6 8 4" xfId="39075"/>
    <cellStyle name="Note 3 6 8 5" xfId="45157"/>
    <cellStyle name="Note 3 6 9" xfId="6710"/>
    <cellStyle name="Note 3 6 9 2" xfId="13012"/>
    <cellStyle name="Note 3 6 9 2 2" xfId="31339"/>
    <cellStyle name="Note 3 6 9 2 3" xfId="36256"/>
    <cellStyle name="Note 3 6 9 2 4" xfId="51369"/>
    <cellStyle name="Note 3 6 9 3" xfId="26162"/>
    <cellStyle name="Note 3 6 9 4" xfId="36237"/>
    <cellStyle name="Note 3 6 9 5" xfId="45568"/>
    <cellStyle name="Note 3 7" xfId="652"/>
    <cellStyle name="Note 3 7 10" xfId="6584"/>
    <cellStyle name="Note 3 7 10 2" xfId="26036"/>
    <cellStyle name="Note 3 7 10 2 2" xfId="51300"/>
    <cellStyle name="Note 3 7 10 3" xfId="38701"/>
    <cellStyle name="Note 3 7 10 4" xfId="45442"/>
    <cellStyle name="Note 3 7 11" xfId="13774"/>
    <cellStyle name="Note 3 7 11 2" xfId="32101"/>
    <cellStyle name="Note 3 7 11 2 2" xfId="51827"/>
    <cellStyle name="Note 3 7 11 3" xfId="29835"/>
    <cellStyle name="Note 3 7 11 4" xfId="46414"/>
    <cellStyle name="Note 3 7 12" xfId="13784"/>
    <cellStyle name="Note 3 7 12 2" xfId="32111"/>
    <cellStyle name="Note 3 7 12 2 2" xfId="51835"/>
    <cellStyle name="Note 3 7 12 3" xfId="29640"/>
    <cellStyle name="Note 3 7 12 4" xfId="46424"/>
    <cellStyle name="Note 3 7 13" xfId="10021"/>
    <cellStyle name="Note 3 7 13 2" xfId="28806"/>
    <cellStyle name="Note 3 7 13 2 2" xfId="50005"/>
    <cellStyle name="Note 3 7 13 3" xfId="38343"/>
    <cellStyle name="Note 3 7 13 4" xfId="43052"/>
    <cellStyle name="Note 3 7 14" xfId="13586"/>
    <cellStyle name="Note 3 7 14 2" xfId="31913"/>
    <cellStyle name="Note 3 7 14 2 2" xfId="51729"/>
    <cellStyle name="Note 3 7 14 3" xfId="35558"/>
    <cellStyle name="Note 3 7 14 4" xfId="46226"/>
    <cellStyle name="Note 3 7 15" xfId="3101"/>
    <cellStyle name="Note 3 7 15 2" xfId="49888"/>
    <cellStyle name="Note 3 7 16" xfId="4391"/>
    <cellStyle name="Note 3 7 17" xfId="2949"/>
    <cellStyle name="Note 3 7 18" xfId="41809"/>
    <cellStyle name="Note 3 7 19" xfId="41877"/>
    <cellStyle name="Note 3 7 2" xfId="1245"/>
    <cellStyle name="Note 3 7 2 10" xfId="14300"/>
    <cellStyle name="Note 3 7 2 10 2" xfId="32627"/>
    <cellStyle name="Note 3 7 2 10 2 2" xfId="52166"/>
    <cellStyle name="Note 3 7 2 10 3" xfId="39455"/>
    <cellStyle name="Note 3 7 2 10 4" xfId="47035"/>
    <cellStyle name="Note 3 7 2 11" xfId="14499"/>
    <cellStyle name="Note 3 7 2 11 2" xfId="32826"/>
    <cellStyle name="Note 3 7 2 11 2 2" xfId="52591"/>
    <cellStyle name="Note 3 7 2 11 3" xfId="39654"/>
    <cellStyle name="Note 3 7 2 11 4" xfId="47827"/>
    <cellStyle name="Note 3 7 2 12" xfId="15246"/>
    <cellStyle name="Note 3 7 2 12 2" xfId="33573"/>
    <cellStyle name="Note 3 7 2 12 2 2" xfId="52998"/>
    <cellStyle name="Note 3 7 2 12 3" xfId="40401"/>
    <cellStyle name="Note 3 7 2 12 4" xfId="48574"/>
    <cellStyle name="Note 3 7 2 13" xfId="3172"/>
    <cellStyle name="Note 3 7 2 13 2" xfId="49953"/>
    <cellStyle name="Note 3 7 2 14" xfId="4644"/>
    <cellStyle name="Note 3 7 2 15" xfId="36666"/>
    <cellStyle name="Note 3 7 2 16" xfId="36461"/>
    <cellStyle name="Note 3 7 2 17" xfId="42438"/>
    <cellStyle name="Note 3 7 2 18" xfId="42955"/>
    <cellStyle name="Note 3 7 2 2" xfId="2013"/>
    <cellStyle name="Note 3 7 2 2 10" xfId="4500"/>
    <cellStyle name="Note 3 7 2 2 10 2" xfId="50253"/>
    <cellStyle name="Note 3 7 2 2 11" xfId="23995"/>
    <cellStyle name="Note 3 7 2 2 12" xfId="24087"/>
    <cellStyle name="Note 3 7 2 2 13" xfId="35811"/>
    <cellStyle name="Note 3 7 2 2 14" xfId="35859"/>
    <cellStyle name="Note 3 7 2 2 15" xfId="43514"/>
    <cellStyle name="Note 3 7 2 2 2" xfId="2265"/>
    <cellStyle name="Note 3 7 2 2 2 10" xfId="37819"/>
    <cellStyle name="Note 3 7 2 2 2 11" xfId="29367"/>
    <cellStyle name="Note 3 7 2 2 2 12" xfId="42668"/>
    <cellStyle name="Note 3 7 2 2 2 13" xfId="43584"/>
    <cellStyle name="Note 3 7 2 2 2 2" xfId="5465"/>
    <cellStyle name="Note 3 7 2 2 2 2 2" xfId="11901"/>
    <cellStyle name="Note 3 7 2 2 2 2 2 2" xfId="30228"/>
    <cellStyle name="Note 3 7 2 2 2 2 2 3" xfId="37857"/>
    <cellStyle name="Note 3 7 2 2 2 2 2 4" xfId="50702"/>
    <cellStyle name="Note 3 7 2 2 2 2 3" xfId="24917"/>
    <cellStyle name="Note 3 7 2 2 2 2 4" xfId="4366"/>
    <cellStyle name="Note 3 7 2 2 2 2 5" xfId="44324"/>
    <cellStyle name="Note 3 7 2 2 2 3" xfId="6816"/>
    <cellStyle name="Note 3 7 2 2 2 3 2" xfId="13103"/>
    <cellStyle name="Note 3 7 2 2 2 3 2 2" xfId="31430"/>
    <cellStyle name="Note 3 7 2 2 2 3 2 3" xfId="39420"/>
    <cellStyle name="Note 3 7 2 2 2 3 2 4" xfId="51430"/>
    <cellStyle name="Note 3 7 2 2 2 3 3" xfId="26268"/>
    <cellStyle name="Note 3 7 2 2 2 3 4" xfId="38900"/>
    <cellStyle name="Note 3 7 2 2 2 3 5" xfId="45674"/>
    <cellStyle name="Note 3 7 2 2 2 4" xfId="8742"/>
    <cellStyle name="Note 3 7 2 2 2 4 2" xfId="27788"/>
    <cellStyle name="Note 3 7 2 2 2 4 2 2" xfId="52330"/>
    <cellStyle name="Note 3 7 2 2 2 4 3" xfId="37717"/>
    <cellStyle name="Note 3 7 2 2 2 4 4" xfId="47339"/>
    <cellStyle name="Note 3 7 2 2 2 5" xfId="14766"/>
    <cellStyle name="Note 3 7 2 2 2 5 2" xfId="33093"/>
    <cellStyle name="Note 3 7 2 2 2 5 2 2" xfId="52741"/>
    <cellStyle name="Note 3 7 2 2 2 5 3" xfId="39921"/>
    <cellStyle name="Note 3 7 2 2 2 5 4" xfId="48094"/>
    <cellStyle name="Note 3 7 2 2 2 6" xfId="15460"/>
    <cellStyle name="Note 3 7 2 2 2 6 2" xfId="33787"/>
    <cellStyle name="Note 3 7 2 2 2 6 2 2" xfId="53121"/>
    <cellStyle name="Note 3 7 2 2 2 6 3" xfId="40615"/>
    <cellStyle name="Note 3 7 2 2 2 6 4" xfId="48788"/>
    <cellStyle name="Note 3 7 2 2 2 7" xfId="16078"/>
    <cellStyle name="Note 3 7 2 2 2 7 2" xfId="34405"/>
    <cellStyle name="Note 3 7 2 2 2 7 2 2" xfId="53454"/>
    <cellStyle name="Note 3 7 2 2 2 7 3" xfId="41233"/>
    <cellStyle name="Note 3 7 2 2 2 7 4" xfId="49406"/>
    <cellStyle name="Note 3 7 2 2 2 8" xfId="4725"/>
    <cellStyle name="Note 3 7 2 2 2 8 2" xfId="50292"/>
    <cellStyle name="Note 3 7 2 2 2 9" xfId="24177"/>
    <cellStyle name="Note 3 7 2 2 3" xfId="2732"/>
    <cellStyle name="Note 3 7 2 2 3 10" xfId="27233"/>
    <cellStyle name="Note 3 7 2 2 3 11" xfId="42624"/>
    <cellStyle name="Note 3 7 2 2 3 12" xfId="36468"/>
    <cellStyle name="Note 3 7 2 2 3 13" xfId="44051"/>
    <cellStyle name="Note 3 7 2 2 3 2" xfId="6547"/>
    <cellStyle name="Note 3 7 2 2 3 2 2" xfId="12883"/>
    <cellStyle name="Note 3 7 2 2 3 2 2 2" xfId="31210"/>
    <cellStyle name="Note 3 7 2 2 3 2 2 3" xfId="38229"/>
    <cellStyle name="Note 3 7 2 2 3 2 2 4" xfId="51276"/>
    <cellStyle name="Note 3 7 2 2 3 2 3" xfId="25999"/>
    <cellStyle name="Note 3 7 2 2 3 2 4" xfId="38210"/>
    <cellStyle name="Note 3 7 2 2 3 2 5" xfId="45405"/>
    <cellStyle name="Note 3 7 2 2 3 3" xfId="7283"/>
    <cellStyle name="Note 3 7 2 2 3 3 2" xfId="13570"/>
    <cellStyle name="Note 3 7 2 2 3 3 2 2" xfId="31897"/>
    <cellStyle name="Note 3 7 2 2 3 3 2 3" xfId="27320"/>
    <cellStyle name="Note 3 7 2 2 3 3 2 4" xfId="51679"/>
    <cellStyle name="Note 3 7 2 2 3 3 3" xfId="26735"/>
    <cellStyle name="Note 3 7 2 2 3 3 4" xfId="35379"/>
    <cellStyle name="Note 3 7 2 2 3 3 5" xfId="46141"/>
    <cellStyle name="Note 3 7 2 2 3 4" xfId="9209"/>
    <cellStyle name="Note 3 7 2 2 3 4 2" xfId="28255"/>
    <cellStyle name="Note 3 7 2 2 3 4 2 2" xfId="52579"/>
    <cellStyle name="Note 3 7 2 2 3 4 3" xfId="23622"/>
    <cellStyle name="Note 3 7 2 2 3 4 4" xfId="47806"/>
    <cellStyle name="Note 3 7 2 2 3 5" xfId="15233"/>
    <cellStyle name="Note 3 7 2 2 3 5 2" xfId="33560"/>
    <cellStyle name="Note 3 7 2 2 3 5 2 2" xfId="52990"/>
    <cellStyle name="Note 3 7 2 2 3 5 3" xfId="40388"/>
    <cellStyle name="Note 3 7 2 2 3 5 4" xfId="48561"/>
    <cellStyle name="Note 3 7 2 2 3 6" xfId="15927"/>
    <cellStyle name="Note 3 7 2 2 3 6 2" xfId="34254"/>
    <cellStyle name="Note 3 7 2 2 3 6 2 2" xfId="53370"/>
    <cellStyle name="Note 3 7 2 2 3 6 3" xfId="41082"/>
    <cellStyle name="Note 3 7 2 2 3 6 4" xfId="49255"/>
    <cellStyle name="Note 3 7 2 2 3 7" xfId="16545"/>
    <cellStyle name="Note 3 7 2 2 3 7 2" xfId="34872"/>
    <cellStyle name="Note 3 7 2 2 3 7 2 2" xfId="53703"/>
    <cellStyle name="Note 3 7 2 2 3 7 3" xfId="41700"/>
    <cellStyle name="Note 3 7 2 2 3 7 4" xfId="49873"/>
    <cellStyle name="Note 3 7 2 2 3 8" xfId="5192"/>
    <cellStyle name="Note 3 7 2 2 3 8 2" xfId="50541"/>
    <cellStyle name="Note 3 7 2 2 3 9" xfId="24644"/>
    <cellStyle name="Note 3 7 2 2 4" xfId="5752"/>
    <cellStyle name="Note 3 7 2 2 4 2" xfId="12164"/>
    <cellStyle name="Note 3 7 2 2 4 2 2" xfId="30491"/>
    <cellStyle name="Note 3 7 2 2 4 2 3" xfId="35517"/>
    <cellStyle name="Note 3 7 2 2 4 2 4" xfId="50857"/>
    <cellStyle name="Note 3 7 2 2 4 3" xfId="25204"/>
    <cellStyle name="Note 3 7 2 2 4 4" xfId="35614"/>
    <cellStyle name="Note 3 7 2 2 4 5" xfId="44611"/>
    <cellStyle name="Note 3 7 2 2 5" xfId="6680"/>
    <cellStyle name="Note 3 7 2 2 5 2" xfId="12994"/>
    <cellStyle name="Note 3 7 2 2 5 2 2" xfId="31321"/>
    <cellStyle name="Note 3 7 2 2 5 2 3" xfId="36523"/>
    <cellStyle name="Note 3 7 2 2 5 2 4" xfId="51350"/>
    <cellStyle name="Note 3 7 2 2 5 3" xfId="26132"/>
    <cellStyle name="Note 3 7 2 2 5 4" xfId="37393"/>
    <cellStyle name="Note 3 7 2 2 5 5" xfId="45538"/>
    <cellStyle name="Note 3 7 2 2 6" xfId="8490"/>
    <cellStyle name="Note 3 7 2 2 6 2" xfId="27604"/>
    <cellStyle name="Note 3 7 2 2 6 2 2" xfId="52242"/>
    <cellStyle name="Note 3 7 2 2 6 3" xfId="35563"/>
    <cellStyle name="Note 3 7 2 2 6 4" xfId="47174"/>
    <cellStyle name="Note 3 7 2 2 7" xfId="14621"/>
    <cellStyle name="Note 3 7 2 2 7 2" xfId="32948"/>
    <cellStyle name="Note 3 7 2 2 7 2 2" xfId="52662"/>
    <cellStyle name="Note 3 7 2 2 7 3" xfId="39776"/>
    <cellStyle name="Note 3 7 2 2 7 4" xfId="47949"/>
    <cellStyle name="Note 3 7 2 2 8" xfId="15349"/>
    <cellStyle name="Note 3 7 2 2 8 2" xfId="33676"/>
    <cellStyle name="Note 3 7 2 2 8 2 2" xfId="53059"/>
    <cellStyle name="Note 3 7 2 2 8 3" xfId="40504"/>
    <cellStyle name="Note 3 7 2 2 8 4" xfId="48677"/>
    <cellStyle name="Note 3 7 2 2 9" xfId="16008"/>
    <cellStyle name="Note 3 7 2 2 9 2" xfId="34335"/>
    <cellStyle name="Note 3 7 2 2 9 2 2" xfId="53415"/>
    <cellStyle name="Note 3 7 2 2 9 3" xfId="41163"/>
    <cellStyle name="Note 3 7 2 2 9 4" xfId="49336"/>
    <cellStyle name="Note 3 7 2 3" xfId="2485"/>
    <cellStyle name="Note 3 7 2 3 10" xfId="29468"/>
    <cellStyle name="Note 3 7 2 3 11" xfId="41923"/>
    <cellStyle name="Note 3 7 2 3 12" xfId="39378"/>
    <cellStyle name="Note 3 7 2 3 13" xfId="43804"/>
    <cellStyle name="Note 3 7 2 3 2" xfId="5507"/>
    <cellStyle name="Note 3 7 2 3 2 2" xfId="11941"/>
    <cellStyle name="Note 3 7 2 3 2 2 2" xfId="30268"/>
    <cellStyle name="Note 3 7 2 3 2 2 3" xfId="36842"/>
    <cellStyle name="Note 3 7 2 3 2 2 4" xfId="50725"/>
    <cellStyle name="Note 3 7 2 3 2 3" xfId="24959"/>
    <cellStyle name="Note 3 7 2 3 2 4" xfId="39383"/>
    <cellStyle name="Note 3 7 2 3 2 5" xfId="44366"/>
    <cellStyle name="Note 3 7 2 3 3" xfId="7036"/>
    <cellStyle name="Note 3 7 2 3 3 2" xfId="13323"/>
    <cellStyle name="Note 3 7 2 3 3 2 2" xfId="31650"/>
    <cellStyle name="Note 3 7 2 3 3 2 3" xfId="29702"/>
    <cellStyle name="Note 3 7 2 3 3 2 4" xfId="51551"/>
    <cellStyle name="Note 3 7 2 3 3 3" xfId="26488"/>
    <cellStyle name="Note 3 7 2 3 3 4" xfId="37285"/>
    <cellStyle name="Note 3 7 2 3 3 5" xfId="45894"/>
    <cellStyle name="Note 3 7 2 3 4" xfId="8962"/>
    <cellStyle name="Note 3 7 2 3 4 2" xfId="28008"/>
    <cellStyle name="Note 3 7 2 3 4 2 2" xfId="52451"/>
    <cellStyle name="Note 3 7 2 3 4 3" xfId="26924"/>
    <cellStyle name="Note 3 7 2 3 4 4" xfId="47559"/>
    <cellStyle name="Note 3 7 2 3 5" xfId="14986"/>
    <cellStyle name="Note 3 7 2 3 5 2" xfId="33313"/>
    <cellStyle name="Note 3 7 2 3 5 2 2" xfId="52862"/>
    <cellStyle name="Note 3 7 2 3 5 3" xfId="40141"/>
    <cellStyle name="Note 3 7 2 3 5 4" xfId="48314"/>
    <cellStyle name="Note 3 7 2 3 6" xfId="15680"/>
    <cellStyle name="Note 3 7 2 3 6 2" xfId="34007"/>
    <cellStyle name="Note 3 7 2 3 6 2 2" xfId="53242"/>
    <cellStyle name="Note 3 7 2 3 6 3" xfId="40835"/>
    <cellStyle name="Note 3 7 2 3 6 4" xfId="49008"/>
    <cellStyle name="Note 3 7 2 3 7" xfId="16298"/>
    <cellStyle name="Note 3 7 2 3 7 2" xfId="34625"/>
    <cellStyle name="Note 3 7 2 3 7 2 2" xfId="53575"/>
    <cellStyle name="Note 3 7 2 3 7 3" xfId="41453"/>
    <cellStyle name="Note 3 7 2 3 7 4" xfId="49626"/>
    <cellStyle name="Note 3 7 2 3 8" xfId="4945"/>
    <cellStyle name="Note 3 7 2 3 8 2" xfId="50413"/>
    <cellStyle name="Note 3 7 2 3 9" xfId="24397"/>
    <cellStyle name="Note 3 7 2 4" xfId="2447"/>
    <cellStyle name="Note 3 7 2 4 10" xfId="37957"/>
    <cellStyle name="Note 3 7 2 4 11" xfId="42069"/>
    <cellStyle name="Note 3 7 2 4 12" xfId="39003"/>
    <cellStyle name="Note 3 7 2 4 13" xfId="43766"/>
    <cellStyle name="Note 3 7 2 4 2" xfId="5537"/>
    <cellStyle name="Note 3 7 2 4 2 2" xfId="11970"/>
    <cellStyle name="Note 3 7 2 4 2 2 2" xfId="30297"/>
    <cellStyle name="Note 3 7 2 4 2 2 3" xfId="38825"/>
    <cellStyle name="Note 3 7 2 4 2 2 4" xfId="50744"/>
    <cellStyle name="Note 3 7 2 4 2 3" xfId="24989"/>
    <cellStyle name="Note 3 7 2 4 2 4" xfId="37068"/>
    <cellStyle name="Note 3 7 2 4 2 5" xfId="44396"/>
    <cellStyle name="Note 3 7 2 4 3" xfId="6998"/>
    <cellStyle name="Note 3 7 2 4 3 2" xfId="13285"/>
    <cellStyle name="Note 3 7 2 4 3 2 2" xfId="31612"/>
    <cellStyle name="Note 3 7 2 4 3 2 3" xfId="3089"/>
    <cellStyle name="Note 3 7 2 4 3 2 4" xfId="51530"/>
    <cellStyle name="Note 3 7 2 4 3 3" xfId="26450"/>
    <cellStyle name="Note 3 7 2 4 3 4" xfId="29328"/>
    <cellStyle name="Note 3 7 2 4 3 5" xfId="45856"/>
    <cellStyle name="Note 3 7 2 4 4" xfId="8924"/>
    <cellStyle name="Note 3 7 2 4 4 2" xfId="27970"/>
    <cellStyle name="Note 3 7 2 4 4 2 2" xfId="52430"/>
    <cellStyle name="Note 3 7 2 4 4 3" xfId="23839"/>
    <cellStyle name="Note 3 7 2 4 4 4" xfId="47521"/>
    <cellStyle name="Note 3 7 2 4 5" xfId="14948"/>
    <cellStyle name="Note 3 7 2 4 5 2" xfId="33275"/>
    <cellStyle name="Note 3 7 2 4 5 2 2" xfId="52841"/>
    <cellStyle name="Note 3 7 2 4 5 3" xfId="40103"/>
    <cellStyle name="Note 3 7 2 4 5 4" xfId="48276"/>
    <cellStyle name="Note 3 7 2 4 6" xfId="15642"/>
    <cellStyle name="Note 3 7 2 4 6 2" xfId="33969"/>
    <cellStyle name="Note 3 7 2 4 6 2 2" xfId="53221"/>
    <cellStyle name="Note 3 7 2 4 6 3" xfId="40797"/>
    <cellStyle name="Note 3 7 2 4 6 4" xfId="48970"/>
    <cellStyle name="Note 3 7 2 4 7" xfId="16260"/>
    <cellStyle name="Note 3 7 2 4 7 2" xfId="34587"/>
    <cellStyle name="Note 3 7 2 4 7 2 2" xfId="53554"/>
    <cellStyle name="Note 3 7 2 4 7 3" xfId="41415"/>
    <cellStyle name="Note 3 7 2 4 7 4" xfId="49588"/>
    <cellStyle name="Note 3 7 2 4 8" xfId="4907"/>
    <cellStyle name="Note 3 7 2 4 8 2" xfId="50392"/>
    <cellStyle name="Note 3 7 2 4 9" xfId="24359"/>
    <cellStyle name="Note 3 7 2 5" xfId="6244"/>
    <cellStyle name="Note 3 7 2 5 2" xfId="12614"/>
    <cellStyle name="Note 3 7 2 5 2 2" xfId="30941"/>
    <cellStyle name="Note 3 7 2 5 2 3" xfId="39204"/>
    <cellStyle name="Note 3 7 2 5 2 4" xfId="51106"/>
    <cellStyle name="Note 3 7 2 5 3" xfId="25696"/>
    <cellStyle name="Note 3 7 2 5 4" xfId="29467"/>
    <cellStyle name="Note 3 7 2 5 5" xfId="45103"/>
    <cellStyle name="Note 3 7 2 6" xfId="3268"/>
    <cellStyle name="Note 3 7 2 6 2" xfId="10310"/>
    <cellStyle name="Note 3 7 2 6 2 2" xfId="29028"/>
    <cellStyle name="Note 3 7 2 6 2 3" xfId="37517"/>
    <cellStyle name="Note 3 7 2 6 2 4" xfId="50070"/>
    <cellStyle name="Note 3 7 2 6 3" xfId="4018"/>
    <cellStyle name="Note 3 7 2 6 4" xfId="2737"/>
    <cellStyle name="Note 3 7 2 6 5" xfId="43169"/>
    <cellStyle name="Note 3 7 2 7" xfId="6221"/>
    <cellStyle name="Note 3 7 2 7 2" xfId="12594"/>
    <cellStyle name="Note 3 7 2 7 2 2" xfId="30921"/>
    <cellStyle name="Note 3 7 2 7 2 3" xfId="34929"/>
    <cellStyle name="Note 3 7 2 7 2 4" xfId="51093"/>
    <cellStyle name="Note 3 7 2 7 3" xfId="25673"/>
    <cellStyle name="Note 3 7 2 7 4" xfId="35407"/>
    <cellStyle name="Note 3 7 2 7 5" xfId="45080"/>
    <cellStyle name="Note 3 7 2 8" xfId="6462"/>
    <cellStyle name="Note 3 7 2 8 2" xfId="25914"/>
    <cellStyle name="Note 3 7 2 8 2 2" xfId="51227"/>
    <cellStyle name="Note 3 7 2 8 3" xfId="4509"/>
    <cellStyle name="Note 3 7 2 8 4" xfId="45321"/>
    <cellStyle name="Note 3 7 2 9" xfId="13936"/>
    <cellStyle name="Note 3 7 2 9 2" xfId="32263"/>
    <cellStyle name="Note 3 7 2 9 2 2" xfId="51959"/>
    <cellStyle name="Note 3 7 2 9 3" xfId="39257"/>
    <cellStyle name="Note 3 7 2 9 4" xfId="46667"/>
    <cellStyle name="Note 3 7 20" xfId="42836"/>
    <cellStyle name="Note 3 7 3" xfId="1438"/>
    <cellStyle name="Note 3 7 3 10" xfId="13899"/>
    <cellStyle name="Note 3 7 3 10 2" xfId="32226"/>
    <cellStyle name="Note 3 7 3 10 2 2" xfId="51937"/>
    <cellStyle name="Note 3 7 3 10 3" xfId="35278"/>
    <cellStyle name="Note 3 7 3 10 4" xfId="46624"/>
    <cellStyle name="Note 3 7 3 11" xfId="14083"/>
    <cellStyle name="Note 3 7 3 11 2" xfId="32410"/>
    <cellStyle name="Note 3 7 3 11 2 2" xfId="52041"/>
    <cellStyle name="Note 3 7 3 11 3" xfId="28734"/>
    <cellStyle name="Note 3 7 3 11 4" xfId="46814"/>
    <cellStyle name="Note 3 7 3 12" xfId="4023"/>
    <cellStyle name="Note 3 7 3 12 2" xfId="49988"/>
    <cellStyle name="Note 3 7 3 13" xfId="23571"/>
    <cellStyle name="Note 3 7 3 14" xfId="35314"/>
    <cellStyle name="Note 3 7 3 15" xfId="36488"/>
    <cellStyle name="Note 3 7 3 16" xfId="42022"/>
    <cellStyle name="Note 3 7 3 17" xfId="43020"/>
    <cellStyle name="Note 3 7 3 2" xfId="1018"/>
    <cellStyle name="Note 3 7 3 2 10" xfId="29332"/>
    <cellStyle name="Note 3 7 3 2 11" xfId="36172"/>
    <cellStyle name="Note 3 7 3 2 12" xfId="29822"/>
    <cellStyle name="Note 3 7 3 2 13" xfId="43381"/>
    <cellStyle name="Note 3 7 3 2 2" xfId="6068"/>
    <cellStyle name="Note 3 7 3 2 2 2" xfId="12451"/>
    <cellStyle name="Note 3 7 3 2 2 2 2" xfId="30778"/>
    <cellStyle name="Note 3 7 3 2 2 2 3" xfId="27382"/>
    <cellStyle name="Note 3 7 3 2 2 2 4" xfId="51023"/>
    <cellStyle name="Note 3 7 3 2 2 3" xfId="25520"/>
    <cellStyle name="Note 3 7 3 2 2 4" xfId="36501"/>
    <cellStyle name="Note 3 7 3 2 2 5" xfId="44927"/>
    <cellStyle name="Note 3 7 3 2 3" xfId="6511"/>
    <cellStyle name="Note 3 7 3 2 3 2" xfId="12847"/>
    <cellStyle name="Note 3 7 3 2 3 2 2" xfId="31174"/>
    <cellStyle name="Note 3 7 3 2 3 2 3" xfId="29230"/>
    <cellStyle name="Note 3 7 3 2 3 2 4" xfId="51256"/>
    <cellStyle name="Note 3 7 3 2 3 3" xfId="25963"/>
    <cellStyle name="Note 3 7 3 2 3 4" xfId="29202"/>
    <cellStyle name="Note 3 7 3 2 3 5" xfId="45369"/>
    <cellStyle name="Note 3 7 3 2 4" xfId="7646"/>
    <cellStyle name="Note 3 7 3 2 4 2" xfId="27024"/>
    <cellStyle name="Note 3 7 3 2 4 2 2" xfId="51890"/>
    <cellStyle name="Note 3 7 3 2 4 3" xfId="37103"/>
    <cellStyle name="Note 3 7 3 2 4 4" xfId="46517"/>
    <cellStyle name="Note 3 7 3 2 5" xfId="13833"/>
    <cellStyle name="Note 3 7 3 2 5 2" xfId="32160"/>
    <cellStyle name="Note 3 7 3 2 5 2 2" xfId="51906"/>
    <cellStyle name="Note 3 7 3 2 5 3" xfId="38513"/>
    <cellStyle name="Note 3 7 3 2 5 4" xfId="46552"/>
    <cellStyle name="Note 3 7 3 2 6" xfId="10051"/>
    <cellStyle name="Note 3 7 3 2 6 2" xfId="28829"/>
    <cellStyle name="Note 3 7 3 2 6 2 2" xfId="50010"/>
    <cellStyle name="Note 3 7 3 2 6 3" xfId="35810"/>
    <cellStyle name="Note 3 7 3 2 6 4" xfId="43064"/>
    <cellStyle name="Note 3 7 3 2 7" xfId="13594"/>
    <cellStyle name="Note 3 7 3 2 7 2" xfId="31921"/>
    <cellStyle name="Note 3 7 3 2 7 2 2" xfId="51733"/>
    <cellStyle name="Note 3 7 3 2 7 3" xfId="35078"/>
    <cellStyle name="Note 3 7 3 2 7 4" xfId="46234"/>
    <cellStyle name="Note 3 7 3 2 8" xfId="3676"/>
    <cellStyle name="Note 3 7 3 2 8 2" xfId="50186"/>
    <cellStyle name="Note 3 7 3 2 9" xfId="4070"/>
    <cellStyle name="Note 3 7 3 3" xfId="2549"/>
    <cellStyle name="Note 3 7 3 3 10" xfId="38960"/>
    <cellStyle name="Note 3 7 3 3 11" xfId="42117"/>
    <cellStyle name="Note 3 7 3 3 12" xfId="36733"/>
    <cellStyle name="Note 3 7 3 3 13" xfId="43868"/>
    <cellStyle name="Note 3 7 3 3 2" xfId="3220"/>
    <cellStyle name="Note 3 7 3 3 2 2" xfId="10269"/>
    <cellStyle name="Note 3 7 3 3 2 2 2" xfId="28987"/>
    <cellStyle name="Note 3 7 3 3 2 2 3" xfId="36104"/>
    <cellStyle name="Note 3 7 3 3 2 2 4" xfId="50047"/>
    <cellStyle name="Note 3 7 3 3 2 3" xfId="4137"/>
    <cellStyle name="Note 3 7 3 3 2 4" xfId="36716"/>
    <cellStyle name="Note 3 7 3 3 2 5" xfId="43124"/>
    <cellStyle name="Note 3 7 3 3 3" xfId="7100"/>
    <cellStyle name="Note 3 7 3 3 3 2" xfId="13387"/>
    <cellStyle name="Note 3 7 3 3 3 2 2" xfId="31714"/>
    <cellStyle name="Note 3 7 3 3 3 2 3" xfId="39165"/>
    <cellStyle name="Note 3 7 3 3 3 2 4" xfId="51584"/>
    <cellStyle name="Note 3 7 3 3 3 3" xfId="26552"/>
    <cellStyle name="Note 3 7 3 3 3 4" xfId="24083"/>
    <cellStyle name="Note 3 7 3 3 3 5" xfId="45958"/>
    <cellStyle name="Note 3 7 3 3 4" xfId="9026"/>
    <cellStyle name="Note 3 7 3 3 4 2" xfId="28072"/>
    <cellStyle name="Note 3 7 3 3 4 2 2" xfId="52484"/>
    <cellStyle name="Note 3 7 3 3 4 3" xfId="4607"/>
    <cellStyle name="Note 3 7 3 3 4 4" xfId="47623"/>
    <cellStyle name="Note 3 7 3 3 5" xfId="15050"/>
    <cellStyle name="Note 3 7 3 3 5 2" xfId="33377"/>
    <cellStyle name="Note 3 7 3 3 5 2 2" xfId="52895"/>
    <cellStyle name="Note 3 7 3 3 5 3" xfId="40205"/>
    <cellStyle name="Note 3 7 3 3 5 4" xfId="48378"/>
    <cellStyle name="Note 3 7 3 3 6" xfId="15744"/>
    <cellStyle name="Note 3 7 3 3 6 2" xfId="34071"/>
    <cellStyle name="Note 3 7 3 3 6 2 2" xfId="53275"/>
    <cellStyle name="Note 3 7 3 3 6 3" xfId="40899"/>
    <cellStyle name="Note 3 7 3 3 6 4" xfId="49072"/>
    <cellStyle name="Note 3 7 3 3 7" xfId="16362"/>
    <cellStyle name="Note 3 7 3 3 7 2" xfId="34689"/>
    <cellStyle name="Note 3 7 3 3 7 2 2" xfId="53608"/>
    <cellStyle name="Note 3 7 3 3 7 3" xfId="41517"/>
    <cellStyle name="Note 3 7 3 3 7 4" xfId="49690"/>
    <cellStyle name="Note 3 7 3 3 8" xfId="5009"/>
    <cellStyle name="Note 3 7 3 3 8 2" xfId="50446"/>
    <cellStyle name="Note 3 7 3 3 9" xfId="24461"/>
    <cellStyle name="Note 3 7 3 4" xfId="5941"/>
    <cellStyle name="Note 3 7 3 4 2" xfId="12339"/>
    <cellStyle name="Note 3 7 3 4 2 2" xfId="30666"/>
    <cellStyle name="Note 3 7 3 4 2 3" xfId="37309"/>
    <cellStyle name="Note 3 7 3 4 2 4" xfId="50953"/>
    <cellStyle name="Note 3 7 3 4 3" xfId="25393"/>
    <cellStyle name="Note 3 7 3 4 4" xfId="35768"/>
    <cellStyle name="Note 3 7 3 4 5" xfId="44800"/>
    <cellStyle name="Note 3 7 3 5" xfId="5391"/>
    <cellStyle name="Note 3 7 3 5 2" xfId="11828"/>
    <cellStyle name="Note 3 7 3 5 2 2" xfId="30155"/>
    <cellStyle name="Note 3 7 3 5 2 3" xfId="37271"/>
    <cellStyle name="Note 3 7 3 5 2 4" xfId="50658"/>
    <cellStyle name="Note 3 7 3 5 3" xfId="24843"/>
    <cellStyle name="Note 3 7 3 5 4" xfId="23599"/>
    <cellStyle name="Note 3 7 3 5 5" xfId="44250"/>
    <cellStyle name="Note 3 7 3 6" xfId="5711"/>
    <cellStyle name="Note 3 7 3 6 2" xfId="12129"/>
    <cellStyle name="Note 3 7 3 6 2 2" xfId="30456"/>
    <cellStyle name="Note 3 7 3 6 2 3" xfId="36509"/>
    <cellStyle name="Note 3 7 3 6 2 4" xfId="50834"/>
    <cellStyle name="Note 3 7 3 6 3" xfId="25163"/>
    <cellStyle name="Note 3 7 3 6 4" xfId="38161"/>
    <cellStyle name="Note 3 7 3 6 5" xfId="44570"/>
    <cellStyle name="Note 3 7 3 7" xfId="5261"/>
    <cellStyle name="Note 3 7 3 7 2" xfId="24713"/>
    <cellStyle name="Note 3 7 3 7 2 2" xfId="50579"/>
    <cellStyle name="Note 3 7 3 7 3" xfId="37499"/>
    <cellStyle name="Note 3 7 3 7 4" xfId="44120"/>
    <cellStyle name="Note 3 7 3 8" xfId="14072"/>
    <cellStyle name="Note 3 7 3 8 2" xfId="32399"/>
    <cellStyle name="Note 3 7 3 8 2 2" xfId="52035"/>
    <cellStyle name="Note 3 7 3 8 3" xfId="37534"/>
    <cellStyle name="Note 3 7 3 8 4" xfId="46803"/>
    <cellStyle name="Note 3 7 3 9" xfId="13960"/>
    <cellStyle name="Note 3 7 3 9 2" xfId="32287"/>
    <cellStyle name="Note 3 7 3 9 2 2" xfId="51975"/>
    <cellStyle name="Note 3 7 3 9 3" xfId="29701"/>
    <cellStyle name="Note 3 7 3 9 4" xfId="46691"/>
    <cellStyle name="Note 3 7 4" xfId="1939"/>
    <cellStyle name="Note 3 7 4 10" xfId="15288"/>
    <cellStyle name="Note 3 7 4 10 2" xfId="33615"/>
    <cellStyle name="Note 3 7 4 10 2 2" xfId="53026"/>
    <cellStyle name="Note 3 7 4 10 3" xfId="40443"/>
    <cellStyle name="Note 3 7 4 10 4" xfId="48616"/>
    <cellStyle name="Note 3 7 4 11" xfId="15952"/>
    <cellStyle name="Note 3 7 4 11 2" xfId="34279"/>
    <cellStyle name="Note 3 7 4 11 2 2" xfId="53386"/>
    <cellStyle name="Note 3 7 4 11 3" xfId="41107"/>
    <cellStyle name="Note 3 7 4 11 4" xfId="49280"/>
    <cellStyle name="Note 3 7 4 12" xfId="4431"/>
    <cellStyle name="Note 3 7 4 12 2" xfId="49924"/>
    <cellStyle name="Note 3 7 4 13" xfId="23928"/>
    <cellStyle name="Note 3 7 4 14" xfId="36021"/>
    <cellStyle name="Note 3 7 4 15" xfId="42061"/>
    <cellStyle name="Note 3 7 4 16" xfId="42316"/>
    <cellStyle name="Note 3 7 4 17" xfId="42899"/>
    <cellStyle name="Note 3 7 4 2" xfId="2400"/>
    <cellStyle name="Note 3 7 4 2 10" xfId="36362"/>
    <cellStyle name="Note 3 7 4 2 11" xfId="42705"/>
    <cellStyle name="Note 3 7 4 2 12" xfId="42299"/>
    <cellStyle name="Note 3 7 4 2 13" xfId="43719"/>
    <cellStyle name="Note 3 7 4 2 2" xfId="5245"/>
    <cellStyle name="Note 3 7 4 2 2 2" xfId="11697"/>
    <cellStyle name="Note 3 7 4 2 2 2 2" xfId="30024"/>
    <cellStyle name="Note 3 7 4 2 2 2 3" xfId="35704"/>
    <cellStyle name="Note 3 7 4 2 2 2 4" xfId="50570"/>
    <cellStyle name="Note 3 7 4 2 2 3" xfId="24697"/>
    <cellStyle name="Note 3 7 4 2 2 4" xfId="38985"/>
    <cellStyle name="Note 3 7 4 2 2 5" xfId="44104"/>
    <cellStyle name="Note 3 7 4 2 3" xfId="6951"/>
    <cellStyle name="Note 3 7 4 2 3 2" xfId="13238"/>
    <cellStyle name="Note 3 7 4 2 3 2 2" xfId="31565"/>
    <cellStyle name="Note 3 7 4 2 3 2 3" xfId="29182"/>
    <cellStyle name="Note 3 7 4 2 3 2 4" xfId="51503"/>
    <cellStyle name="Note 3 7 4 2 3 3" xfId="26403"/>
    <cellStyle name="Note 3 7 4 2 3 4" xfId="37054"/>
    <cellStyle name="Note 3 7 4 2 3 5" xfId="45809"/>
    <cellStyle name="Note 3 7 4 2 4" xfId="8877"/>
    <cellStyle name="Note 3 7 4 2 4 2" xfId="27923"/>
    <cellStyle name="Note 3 7 4 2 4 2 2" xfId="52403"/>
    <cellStyle name="Note 3 7 4 2 4 3" xfId="36037"/>
    <cellStyle name="Note 3 7 4 2 4 4" xfId="47474"/>
    <cellStyle name="Note 3 7 4 2 5" xfId="14901"/>
    <cellStyle name="Note 3 7 4 2 5 2" xfId="33228"/>
    <cellStyle name="Note 3 7 4 2 5 2 2" xfId="52814"/>
    <cellStyle name="Note 3 7 4 2 5 3" xfId="40056"/>
    <cellStyle name="Note 3 7 4 2 5 4" xfId="48229"/>
    <cellStyle name="Note 3 7 4 2 6" xfId="15595"/>
    <cellStyle name="Note 3 7 4 2 6 2" xfId="33922"/>
    <cellStyle name="Note 3 7 4 2 6 2 2" xfId="53194"/>
    <cellStyle name="Note 3 7 4 2 6 3" xfId="40750"/>
    <cellStyle name="Note 3 7 4 2 6 4" xfId="48923"/>
    <cellStyle name="Note 3 7 4 2 7" xfId="16213"/>
    <cellStyle name="Note 3 7 4 2 7 2" xfId="34540"/>
    <cellStyle name="Note 3 7 4 2 7 2 2" xfId="53527"/>
    <cellStyle name="Note 3 7 4 2 7 3" xfId="41368"/>
    <cellStyle name="Note 3 7 4 2 7 4" xfId="49541"/>
    <cellStyle name="Note 3 7 4 2 8" xfId="4860"/>
    <cellStyle name="Note 3 7 4 2 8 2" xfId="50365"/>
    <cellStyle name="Note 3 7 4 2 9" xfId="24312"/>
    <cellStyle name="Note 3 7 4 3" xfId="2676"/>
    <cellStyle name="Note 3 7 4 3 10" xfId="37265"/>
    <cellStyle name="Note 3 7 4 3 11" xfId="28678"/>
    <cellStyle name="Note 3 7 4 3 12" xfId="42144"/>
    <cellStyle name="Note 3 7 4 3 13" xfId="43995"/>
    <cellStyle name="Note 3 7 4 3 2" xfId="5839"/>
    <cellStyle name="Note 3 7 4 3 2 2" xfId="12245"/>
    <cellStyle name="Note 3 7 4 3 2 2 2" xfId="30572"/>
    <cellStyle name="Note 3 7 4 3 2 2 3" xfId="36854"/>
    <cellStyle name="Note 3 7 4 3 2 2 4" xfId="50900"/>
    <cellStyle name="Note 3 7 4 3 2 3" xfId="25291"/>
    <cellStyle name="Note 3 7 4 3 2 4" xfId="39223"/>
    <cellStyle name="Note 3 7 4 3 2 5" xfId="44698"/>
    <cellStyle name="Note 3 7 4 3 3" xfId="7227"/>
    <cellStyle name="Note 3 7 4 3 3 2" xfId="13514"/>
    <cellStyle name="Note 3 7 4 3 3 2 2" xfId="31841"/>
    <cellStyle name="Note 3 7 4 3 3 2 3" xfId="36080"/>
    <cellStyle name="Note 3 7 4 3 3 2 4" xfId="51650"/>
    <cellStyle name="Note 3 7 4 3 3 3" xfId="26679"/>
    <cellStyle name="Note 3 7 4 3 3 4" xfId="29354"/>
    <cellStyle name="Note 3 7 4 3 3 5" xfId="46085"/>
    <cellStyle name="Note 3 7 4 3 4" xfId="9153"/>
    <cellStyle name="Note 3 7 4 3 4 2" xfId="28199"/>
    <cellStyle name="Note 3 7 4 3 4 2 2" xfId="52550"/>
    <cellStyle name="Note 3 7 4 3 4 3" xfId="35656"/>
    <cellStyle name="Note 3 7 4 3 4 4" xfId="47750"/>
    <cellStyle name="Note 3 7 4 3 5" xfId="15177"/>
    <cellStyle name="Note 3 7 4 3 5 2" xfId="33504"/>
    <cellStyle name="Note 3 7 4 3 5 2 2" xfId="52961"/>
    <cellStyle name="Note 3 7 4 3 5 3" xfId="40332"/>
    <cellStyle name="Note 3 7 4 3 5 4" xfId="48505"/>
    <cellStyle name="Note 3 7 4 3 6" xfId="15871"/>
    <cellStyle name="Note 3 7 4 3 6 2" xfId="34198"/>
    <cellStyle name="Note 3 7 4 3 6 2 2" xfId="53341"/>
    <cellStyle name="Note 3 7 4 3 6 3" xfId="41026"/>
    <cellStyle name="Note 3 7 4 3 6 4" xfId="49199"/>
    <cellStyle name="Note 3 7 4 3 7" xfId="16489"/>
    <cellStyle name="Note 3 7 4 3 7 2" xfId="34816"/>
    <cellStyle name="Note 3 7 4 3 7 2 2" xfId="53674"/>
    <cellStyle name="Note 3 7 4 3 7 3" xfId="41644"/>
    <cellStyle name="Note 3 7 4 3 7 4" xfId="49817"/>
    <cellStyle name="Note 3 7 4 3 8" xfId="5136"/>
    <cellStyle name="Note 3 7 4 3 8 2" xfId="50512"/>
    <cellStyle name="Note 3 7 4 3 9" xfId="24588"/>
    <cellStyle name="Note 3 7 4 4" xfId="5290"/>
    <cellStyle name="Note 3 7 4 4 2" xfId="11739"/>
    <cellStyle name="Note 3 7 4 4 2 2" xfId="30066"/>
    <cellStyle name="Note 3 7 4 4 2 3" xfId="37411"/>
    <cellStyle name="Note 3 7 4 4 2 4" xfId="50596"/>
    <cellStyle name="Note 3 7 4 4 3" xfId="24742"/>
    <cellStyle name="Note 3 7 4 4 4" xfId="26831"/>
    <cellStyle name="Note 3 7 4 4 5" xfId="44149"/>
    <cellStyle name="Note 3 7 4 5" xfId="6619"/>
    <cellStyle name="Note 3 7 4 5 2" xfId="12937"/>
    <cellStyle name="Note 3 7 4 5 2 2" xfId="31264"/>
    <cellStyle name="Note 3 7 4 5 2 3" xfId="28564"/>
    <cellStyle name="Note 3 7 4 5 2 4" xfId="51320"/>
    <cellStyle name="Note 3 7 4 5 3" xfId="26071"/>
    <cellStyle name="Note 3 7 4 5 4" xfId="3687"/>
    <cellStyle name="Note 3 7 4 5 5" xfId="45477"/>
    <cellStyle name="Note 3 7 4 6" xfId="6555"/>
    <cellStyle name="Note 3 7 4 6 2" xfId="12889"/>
    <cellStyle name="Note 3 7 4 6 2 2" xfId="31216"/>
    <cellStyle name="Note 3 7 4 6 2 3" xfId="37236"/>
    <cellStyle name="Note 3 7 4 6 2 4" xfId="51283"/>
    <cellStyle name="Note 3 7 4 6 3" xfId="26007"/>
    <cellStyle name="Note 3 7 4 6 4" xfId="35565"/>
    <cellStyle name="Note 3 7 4 6 5" xfId="45413"/>
    <cellStyle name="Note 3 7 4 7" xfId="6737"/>
    <cellStyle name="Note 3 7 4 7 2" xfId="26189"/>
    <cellStyle name="Note 3 7 4 7 2 2" xfId="51386"/>
    <cellStyle name="Note 3 7 4 7 3" xfId="23593"/>
    <cellStyle name="Note 3 7 4 7 4" xfId="45595"/>
    <cellStyle name="Note 3 7 4 8" xfId="14374"/>
    <cellStyle name="Note 3 7 4 8 2" xfId="32701"/>
    <cellStyle name="Note 3 7 4 8 2 2" xfId="52208"/>
    <cellStyle name="Note 3 7 4 8 3" xfId="39529"/>
    <cellStyle name="Note 3 7 4 8 4" xfId="47109"/>
    <cellStyle name="Note 3 7 4 9" xfId="14558"/>
    <cellStyle name="Note 3 7 4 9 2" xfId="32885"/>
    <cellStyle name="Note 3 7 4 9 2 2" xfId="52628"/>
    <cellStyle name="Note 3 7 4 9 3" xfId="39713"/>
    <cellStyle name="Note 3 7 4 9 4" xfId="47886"/>
    <cellStyle name="Note 3 7 5" xfId="2387"/>
    <cellStyle name="Note 3 7 5 10" xfId="26892"/>
    <cellStyle name="Note 3 7 5 11" xfId="42050"/>
    <cellStyle name="Note 3 7 5 12" xfId="28422"/>
    <cellStyle name="Note 3 7 5 13" xfId="43706"/>
    <cellStyle name="Note 3 7 5 2" xfId="5685"/>
    <cellStyle name="Note 3 7 5 2 2" xfId="12105"/>
    <cellStyle name="Note 3 7 5 2 2 2" xfId="30432"/>
    <cellStyle name="Note 3 7 5 2 2 3" xfId="37099"/>
    <cellStyle name="Note 3 7 5 2 2 4" xfId="50820"/>
    <cellStyle name="Note 3 7 5 2 3" xfId="25137"/>
    <cellStyle name="Note 3 7 5 2 4" xfId="29567"/>
    <cellStyle name="Note 3 7 5 2 5" xfId="44544"/>
    <cellStyle name="Note 3 7 5 3" xfId="6938"/>
    <cellStyle name="Note 3 7 5 3 2" xfId="13225"/>
    <cellStyle name="Note 3 7 5 3 2 2" xfId="31552"/>
    <cellStyle name="Note 3 7 5 3 2 3" xfId="27654"/>
    <cellStyle name="Note 3 7 5 3 2 4" xfId="51497"/>
    <cellStyle name="Note 3 7 5 3 3" xfId="26390"/>
    <cellStyle name="Note 3 7 5 3 4" xfId="35899"/>
    <cellStyle name="Note 3 7 5 3 5" xfId="45796"/>
    <cellStyle name="Note 3 7 5 4" xfId="8864"/>
    <cellStyle name="Note 3 7 5 4 2" xfId="27910"/>
    <cellStyle name="Note 3 7 5 4 2 2" xfId="52397"/>
    <cellStyle name="Note 3 7 5 4 3" xfId="29705"/>
    <cellStyle name="Note 3 7 5 4 4" xfId="47461"/>
    <cellStyle name="Note 3 7 5 5" xfId="14888"/>
    <cellStyle name="Note 3 7 5 5 2" xfId="33215"/>
    <cellStyle name="Note 3 7 5 5 2 2" xfId="52808"/>
    <cellStyle name="Note 3 7 5 5 3" xfId="40043"/>
    <cellStyle name="Note 3 7 5 5 4" xfId="48216"/>
    <cellStyle name="Note 3 7 5 6" xfId="15582"/>
    <cellStyle name="Note 3 7 5 6 2" xfId="33909"/>
    <cellStyle name="Note 3 7 5 6 2 2" xfId="53188"/>
    <cellStyle name="Note 3 7 5 6 3" xfId="40737"/>
    <cellStyle name="Note 3 7 5 6 4" xfId="48910"/>
    <cellStyle name="Note 3 7 5 7" xfId="16200"/>
    <cellStyle name="Note 3 7 5 7 2" xfId="34527"/>
    <cellStyle name="Note 3 7 5 7 2 2" xfId="53521"/>
    <cellStyle name="Note 3 7 5 7 3" xfId="41355"/>
    <cellStyle name="Note 3 7 5 7 4" xfId="49528"/>
    <cellStyle name="Note 3 7 5 8" xfId="4847"/>
    <cellStyle name="Note 3 7 5 8 2" xfId="50359"/>
    <cellStyle name="Note 3 7 5 9" xfId="24299"/>
    <cellStyle name="Note 3 7 6" xfId="2343"/>
    <cellStyle name="Note 3 7 6 10" xfId="39311"/>
    <cellStyle name="Note 3 7 6 11" xfId="41799"/>
    <cellStyle name="Note 3 7 6 12" xfId="41732"/>
    <cellStyle name="Note 3 7 6 13" xfId="43662"/>
    <cellStyle name="Note 3 7 6 2" xfId="5215"/>
    <cellStyle name="Note 3 7 6 2 2" xfId="11668"/>
    <cellStyle name="Note 3 7 6 2 2 2" xfId="29995"/>
    <cellStyle name="Note 3 7 6 2 2 3" xfId="29475"/>
    <cellStyle name="Note 3 7 6 2 2 4" xfId="50556"/>
    <cellStyle name="Note 3 7 6 2 3" xfId="24667"/>
    <cellStyle name="Note 3 7 6 2 4" xfId="38065"/>
    <cellStyle name="Note 3 7 6 2 5" xfId="44074"/>
    <cellStyle name="Note 3 7 6 3" xfId="6894"/>
    <cellStyle name="Note 3 7 6 3 2" xfId="13181"/>
    <cellStyle name="Note 3 7 6 3 2 2" xfId="31508"/>
    <cellStyle name="Note 3 7 6 3 2 3" xfId="4624"/>
    <cellStyle name="Note 3 7 6 3 2 4" xfId="51472"/>
    <cellStyle name="Note 3 7 6 3 3" xfId="26346"/>
    <cellStyle name="Note 3 7 6 3 4" xfId="38320"/>
    <cellStyle name="Note 3 7 6 3 5" xfId="45752"/>
    <cellStyle name="Note 3 7 6 4" xfId="8820"/>
    <cellStyle name="Note 3 7 6 4 2" xfId="27866"/>
    <cellStyle name="Note 3 7 6 4 2 2" xfId="52372"/>
    <cellStyle name="Note 3 7 6 4 3" xfId="29887"/>
    <cellStyle name="Note 3 7 6 4 4" xfId="47417"/>
    <cellStyle name="Note 3 7 6 5" xfId="14844"/>
    <cellStyle name="Note 3 7 6 5 2" xfId="33171"/>
    <cellStyle name="Note 3 7 6 5 2 2" xfId="52783"/>
    <cellStyle name="Note 3 7 6 5 3" xfId="39999"/>
    <cellStyle name="Note 3 7 6 5 4" xfId="48172"/>
    <cellStyle name="Note 3 7 6 6" xfId="15538"/>
    <cellStyle name="Note 3 7 6 6 2" xfId="33865"/>
    <cellStyle name="Note 3 7 6 6 2 2" xfId="53163"/>
    <cellStyle name="Note 3 7 6 6 3" xfId="40693"/>
    <cellStyle name="Note 3 7 6 6 4" xfId="48866"/>
    <cellStyle name="Note 3 7 6 7" xfId="16156"/>
    <cellStyle name="Note 3 7 6 7 2" xfId="34483"/>
    <cellStyle name="Note 3 7 6 7 2 2" xfId="53496"/>
    <cellStyle name="Note 3 7 6 7 3" xfId="41311"/>
    <cellStyle name="Note 3 7 6 7 4" xfId="49484"/>
    <cellStyle name="Note 3 7 6 8" xfId="4803"/>
    <cellStyle name="Note 3 7 6 8 2" xfId="50334"/>
    <cellStyle name="Note 3 7 6 9" xfId="24255"/>
    <cellStyle name="Note 3 7 7" xfId="3300"/>
    <cellStyle name="Note 3 7 7 2" xfId="10340"/>
    <cellStyle name="Note 3 7 7 2 2" xfId="29058"/>
    <cellStyle name="Note 3 7 7 2 3" xfId="29923"/>
    <cellStyle name="Note 3 7 7 2 4" xfId="50086"/>
    <cellStyle name="Note 3 7 7 3" xfId="3116"/>
    <cellStyle name="Note 3 7 7 4" xfId="4343"/>
    <cellStyle name="Note 3 7 7 5" xfId="43201"/>
    <cellStyle name="Note 3 7 8" xfId="5551"/>
    <cellStyle name="Note 3 7 8 2" xfId="11981"/>
    <cellStyle name="Note 3 7 8 2 2" xfId="30308"/>
    <cellStyle name="Note 3 7 8 2 3" xfId="29729"/>
    <cellStyle name="Note 3 7 8 2 4" xfId="50751"/>
    <cellStyle name="Note 3 7 8 3" xfId="25003"/>
    <cellStyle name="Note 3 7 8 4" xfId="23650"/>
    <cellStyle name="Note 3 7 8 5" xfId="44410"/>
    <cellStyle name="Note 3 7 9" xfId="5834"/>
    <cellStyle name="Note 3 7 9 2" xfId="12240"/>
    <cellStyle name="Note 3 7 9 2 2" xfId="30567"/>
    <cellStyle name="Note 3 7 9 2 3" xfId="36082"/>
    <cellStyle name="Note 3 7 9 2 4" xfId="50897"/>
    <cellStyle name="Note 3 7 9 3" xfId="25286"/>
    <cellStyle name="Note 3 7 9 4" xfId="27055"/>
    <cellStyle name="Note 3 7 9 5" xfId="44693"/>
    <cellStyle name="Note 3 8" xfId="749"/>
    <cellStyle name="Note 3 8 10" xfId="14104"/>
    <cellStyle name="Note 3 8 10 2" xfId="32431"/>
    <cellStyle name="Note 3 8 10 2 2" xfId="52057"/>
    <cellStyle name="Note 3 8 10 3" xfId="39409"/>
    <cellStyle name="Note 3 8 10 4" xfId="46835"/>
    <cellStyle name="Note 3 8 11" xfId="14063"/>
    <cellStyle name="Note 3 8 11 2" xfId="32390"/>
    <cellStyle name="Note 3 8 11 2 2" xfId="52029"/>
    <cellStyle name="Note 3 8 11 3" xfId="36009"/>
    <cellStyle name="Note 3 8 11 4" xfId="46794"/>
    <cellStyle name="Note 3 8 12" xfId="13729"/>
    <cellStyle name="Note 3 8 12 2" xfId="32056"/>
    <cellStyle name="Note 3 8 12 2 2" xfId="51800"/>
    <cellStyle name="Note 3 8 12 3" xfId="28622"/>
    <cellStyle name="Note 3 8 12 4" xfId="46369"/>
    <cellStyle name="Note 3 8 13" xfId="2993"/>
    <cellStyle name="Note 3 8 13 2" xfId="49893"/>
    <cellStyle name="Note 3 8 14" xfId="4098"/>
    <cellStyle name="Note 3 8 15" xfId="35252"/>
    <cellStyle name="Note 3 8 16" xfId="39048"/>
    <cellStyle name="Note 3 8 17" xfId="24024"/>
    <cellStyle name="Note 3 8 18" xfId="42841"/>
    <cellStyle name="Note 3 8 2" xfId="1477"/>
    <cellStyle name="Note 3 8 2 10" xfId="13791"/>
    <cellStyle name="Note 3 8 2 10 2" xfId="32118"/>
    <cellStyle name="Note 3 8 2 10 2 2" xfId="51843"/>
    <cellStyle name="Note 3 8 2 10 3" xfId="35206"/>
    <cellStyle name="Note 3 8 2 10 4" xfId="46442"/>
    <cellStyle name="Note 3 8 2 11" xfId="14290"/>
    <cellStyle name="Note 3 8 2 11 2" xfId="32617"/>
    <cellStyle name="Note 3 8 2 11 2 2" xfId="52158"/>
    <cellStyle name="Note 3 8 2 11 3" xfId="39445"/>
    <cellStyle name="Note 3 8 2 11 4" xfId="47021"/>
    <cellStyle name="Note 3 8 2 12" xfId="4059"/>
    <cellStyle name="Note 3 8 2 12 2" xfId="49993"/>
    <cellStyle name="Note 3 8 2 13" xfId="23597"/>
    <cellStyle name="Note 3 8 2 14" xfId="36677"/>
    <cellStyle name="Note 3 8 2 15" xfId="3692"/>
    <cellStyle name="Note 3 8 2 16" xfId="35123"/>
    <cellStyle name="Note 3 8 2 17" xfId="43025"/>
    <cellStyle name="Note 3 8 2 2" xfId="2317"/>
    <cellStyle name="Note 3 8 2 2 10" xfId="23598"/>
    <cellStyle name="Note 3 8 2 2 11" xfId="42424"/>
    <cellStyle name="Note 3 8 2 2 12" xfId="38539"/>
    <cellStyle name="Note 3 8 2 2 13" xfId="43636"/>
    <cellStyle name="Note 3 8 2 2 2" xfId="5539"/>
    <cellStyle name="Note 3 8 2 2 2 2" xfId="11972"/>
    <cellStyle name="Note 3 8 2 2 2 2 2" xfId="30299"/>
    <cellStyle name="Note 3 8 2 2 2 2 3" xfId="27037"/>
    <cellStyle name="Note 3 8 2 2 2 2 4" xfId="50746"/>
    <cellStyle name="Note 3 8 2 2 2 3" xfId="24991"/>
    <cellStyle name="Note 3 8 2 2 2 4" xfId="29736"/>
    <cellStyle name="Note 3 8 2 2 2 5" xfId="44398"/>
    <cellStyle name="Note 3 8 2 2 3" xfId="6868"/>
    <cellStyle name="Note 3 8 2 2 3 2" xfId="13155"/>
    <cellStyle name="Note 3 8 2 2 3 2 2" xfId="31482"/>
    <cellStyle name="Note 3 8 2 2 3 2 3" xfId="36864"/>
    <cellStyle name="Note 3 8 2 2 3 2 4" xfId="51460"/>
    <cellStyle name="Note 3 8 2 2 3 3" xfId="26320"/>
    <cellStyle name="Note 3 8 2 2 3 4" xfId="29188"/>
    <cellStyle name="Note 3 8 2 2 3 5" xfId="45726"/>
    <cellStyle name="Note 3 8 2 2 4" xfId="8794"/>
    <cellStyle name="Note 3 8 2 2 4 2" xfId="27840"/>
    <cellStyle name="Note 3 8 2 2 4 2 2" xfId="52360"/>
    <cellStyle name="Note 3 8 2 2 4 3" xfId="37064"/>
    <cellStyle name="Note 3 8 2 2 4 4" xfId="47391"/>
    <cellStyle name="Note 3 8 2 2 5" xfId="14818"/>
    <cellStyle name="Note 3 8 2 2 5 2" xfId="33145"/>
    <cellStyle name="Note 3 8 2 2 5 2 2" xfId="52771"/>
    <cellStyle name="Note 3 8 2 2 5 3" xfId="39973"/>
    <cellStyle name="Note 3 8 2 2 5 4" xfId="48146"/>
    <cellStyle name="Note 3 8 2 2 6" xfId="15512"/>
    <cellStyle name="Note 3 8 2 2 6 2" xfId="33839"/>
    <cellStyle name="Note 3 8 2 2 6 2 2" xfId="53151"/>
    <cellStyle name="Note 3 8 2 2 6 3" xfId="40667"/>
    <cellStyle name="Note 3 8 2 2 6 4" xfId="48840"/>
    <cellStyle name="Note 3 8 2 2 7" xfId="16130"/>
    <cellStyle name="Note 3 8 2 2 7 2" xfId="34457"/>
    <cellStyle name="Note 3 8 2 2 7 2 2" xfId="53484"/>
    <cellStyle name="Note 3 8 2 2 7 3" xfId="41285"/>
    <cellStyle name="Note 3 8 2 2 7 4" xfId="49458"/>
    <cellStyle name="Note 3 8 2 2 8" xfId="4777"/>
    <cellStyle name="Note 3 8 2 2 8 2" xfId="50322"/>
    <cellStyle name="Note 3 8 2 2 9" xfId="24229"/>
    <cellStyle name="Note 3 8 2 3" xfId="2629"/>
    <cellStyle name="Note 3 8 2 3 10" xfId="37895"/>
    <cellStyle name="Note 3 8 2 3 11" xfId="41704"/>
    <cellStyle name="Note 3 8 2 3 12" xfId="42535"/>
    <cellStyle name="Note 3 8 2 3 13" xfId="43948"/>
    <cellStyle name="Note 3 8 2 3 2" xfId="5759"/>
    <cellStyle name="Note 3 8 2 3 2 2" xfId="12170"/>
    <cellStyle name="Note 3 8 2 3 2 2 2" xfId="30497"/>
    <cellStyle name="Note 3 8 2 3 2 2 3" xfId="36222"/>
    <cellStyle name="Note 3 8 2 3 2 2 4" xfId="50861"/>
    <cellStyle name="Note 3 8 2 3 2 3" xfId="25211"/>
    <cellStyle name="Note 3 8 2 3 2 4" xfId="28335"/>
    <cellStyle name="Note 3 8 2 3 2 5" xfId="44618"/>
    <cellStyle name="Note 3 8 2 3 3" xfId="7180"/>
    <cellStyle name="Note 3 8 2 3 3 2" xfId="13467"/>
    <cellStyle name="Note 3 8 2 3 3 2 2" xfId="31794"/>
    <cellStyle name="Note 3 8 2 3 3 2 3" xfId="39410"/>
    <cellStyle name="Note 3 8 2 3 3 2 4" xfId="51623"/>
    <cellStyle name="Note 3 8 2 3 3 3" xfId="26632"/>
    <cellStyle name="Note 3 8 2 3 3 4" xfId="27052"/>
    <cellStyle name="Note 3 8 2 3 3 5" xfId="46038"/>
    <cellStyle name="Note 3 8 2 3 4" xfId="9106"/>
    <cellStyle name="Note 3 8 2 3 4 2" xfId="28152"/>
    <cellStyle name="Note 3 8 2 3 4 2 2" xfId="52523"/>
    <cellStyle name="Note 3 8 2 3 4 3" xfId="39098"/>
    <cellStyle name="Note 3 8 2 3 4 4" xfId="47703"/>
    <cellStyle name="Note 3 8 2 3 5" xfId="15130"/>
    <cellStyle name="Note 3 8 2 3 5 2" xfId="33457"/>
    <cellStyle name="Note 3 8 2 3 5 2 2" xfId="52934"/>
    <cellStyle name="Note 3 8 2 3 5 3" xfId="40285"/>
    <cellStyle name="Note 3 8 2 3 5 4" xfId="48458"/>
    <cellStyle name="Note 3 8 2 3 6" xfId="15824"/>
    <cellStyle name="Note 3 8 2 3 6 2" xfId="34151"/>
    <cellStyle name="Note 3 8 2 3 6 2 2" xfId="53314"/>
    <cellStyle name="Note 3 8 2 3 6 3" xfId="40979"/>
    <cellStyle name="Note 3 8 2 3 6 4" xfId="49152"/>
    <cellStyle name="Note 3 8 2 3 7" xfId="16442"/>
    <cellStyle name="Note 3 8 2 3 7 2" xfId="34769"/>
    <cellStyle name="Note 3 8 2 3 7 2 2" xfId="53647"/>
    <cellStyle name="Note 3 8 2 3 7 3" xfId="41597"/>
    <cellStyle name="Note 3 8 2 3 7 4" xfId="49770"/>
    <cellStyle name="Note 3 8 2 3 8" xfId="5089"/>
    <cellStyle name="Note 3 8 2 3 8 2" xfId="50485"/>
    <cellStyle name="Note 3 8 2 3 9" xfId="24541"/>
    <cellStyle name="Note 3 8 2 4" xfId="6198"/>
    <cellStyle name="Note 3 8 2 4 2" xfId="12572"/>
    <cellStyle name="Note 3 8 2 4 2 2" xfId="30899"/>
    <cellStyle name="Note 3 8 2 4 2 3" xfId="23667"/>
    <cellStyle name="Note 3 8 2 4 2 4" xfId="51082"/>
    <cellStyle name="Note 3 8 2 4 3" xfId="25650"/>
    <cellStyle name="Note 3 8 2 4 4" xfId="3980"/>
    <cellStyle name="Note 3 8 2 4 5" xfId="45057"/>
    <cellStyle name="Note 3 8 2 5" xfId="6372"/>
    <cellStyle name="Note 3 8 2 5 2" xfId="12729"/>
    <cellStyle name="Note 3 8 2 5 2 2" xfId="31056"/>
    <cellStyle name="Note 3 8 2 5 2 3" xfId="35944"/>
    <cellStyle name="Note 3 8 2 5 2 4" xfId="51173"/>
    <cellStyle name="Note 3 8 2 5 3" xfId="25824"/>
    <cellStyle name="Note 3 8 2 5 4" xfId="36514"/>
    <cellStyle name="Note 3 8 2 5 5" xfId="45231"/>
    <cellStyle name="Note 3 8 2 6" xfId="6321"/>
    <cellStyle name="Note 3 8 2 6 2" xfId="12685"/>
    <cellStyle name="Note 3 8 2 6 2 2" xfId="31012"/>
    <cellStyle name="Note 3 8 2 6 2 3" xfId="38424"/>
    <cellStyle name="Note 3 8 2 6 2 4" xfId="51145"/>
    <cellStyle name="Note 3 8 2 6 3" xfId="25773"/>
    <cellStyle name="Note 3 8 2 6 4" xfId="24016"/>
    <cellStyle name="Note 3 8 2 6 5" xfId="45180"/>
    <cellStyle name="Note 3 8 2 7" xfId="6690"/>
    <cellStyle name="Note 3 8 2 7 2" xfId="26142"/>
    <cellStyle name="Note 3 8 2 7 2 2" xfId="51357"/>
    <cellStyle name="Note 3 8 2 7 3" xfId="29143"/>
    <cellStyle name="Note 3 8 2 7 4" xfId="45548"/>
    <cellStyle name="Note 3 8 2 8" xfId="14100"/>
    <cellStyle name="Note 3 8 2 8 2" xfId="32427"/>
    <cellStyle name="Note 3 8 2 8 2 2" xfId="52053"/>
    <cellStyle name="Note 3 8 2 8 3" xfId="36482"/>
    <cellStyle name="Note 3 8 2 8 4" xfId="46831"/>
    <cellStyle name="Note 3 8 2 9" xfId="14093"/>
    <cellStyle name="Note 3 8 2 9 2" xfId="32420"/>
    <cellStyle name="Note 3 8 2 9 2 2" xfId="52046"/>
    <cellStyle name="Note 3 8 2 9 3" xfId="28610"/>
    <cellStyle name="Note 3 8 2 9 4" xfId="46824"/>
    <cellStyle name="Note 3 8 3" xfId="971"/>
    <cellStyle name="Note 3 8 3 10" xfId="27032"/>
    <cellStyle name="Note 3 8 3 11" xfId="35268"/>
    <cellStyle name="Note 3 8 3 12" xfId="42265"/>
    <cellStyle name="Note 3 8 3 13" xfId="43352"/>
    <cellStyle name="Note 3 8 3 2" xfId="6508"/>
    <cellStyle name="Note 3 8 3 2 2" xfId="12844"/>
    <cellStyle name="Note 3 8 3 2 2 2" xfId="31171"/>
    <cellStyle name="Note 3 8 3 2 2 3" xfId="26897"/>
    <cellStyle name="Note 3 8 3 2 2 4" xfId="51254"/>
    <cellStyle name="Note 3 8 3 2 3" xfId="25960"/>
    <cellStyle name="Note 3 8 3 2 4" xfId="26881"/>
    <cellStyle name="Note 3 8 3 2 5" xfId="45366"/>
    <cellStyle name="Note 3 8 3 3" xfId="6255"/>
    <cellStyle name="Note 3 8 3 3 2" xfId="12624"/>
    <cellStyle name="Note 3 8 3 3 2 2" xfId="30951"/>
    <cellStyle name="Note 3 8 3 3 2 3" xfId="39082"/>
    <cellStyle name="Note 3 8 3 3 2 4" xfId="51112"/>
    <cellStyle name="Note 3 8 3 3 3" xfId="25707"/>
    <cellStyle name="Note 3 8 3 3 4" xfId="35960"/>
    <cellStyle name="Note 3 8 3 3 5" xfId="45114"/>
    <cellStyle name="Note 3 8 3 4" xfId="7599"/>
    <cellStyle name="Note 3 8 3 4 2" xfId="26982"/>
    <cellStyle name="Note 3 8 3 4 2 2" xfId="51866"/>
    <cellStyle name="Note 3 8 3 4 3" xfId="38306"/>
    <cellStyle name="Note 3 8 3 4 4" xfId="46479"/>
    <cellStyle name="Note 3 8 3 5" xfId="13783"/>
    <cellStyle name="Note 3 8 3 5 2" xfId="32110"/>
    <cellStyle name="Note 3 8 3 5 2 2" xfId="51834"/>
    <cellStyle name="Note 3 8 3 5 3" xfId="38360"/>
    <cellStyle name="Note 3 8 3 5 4" xfId="46423"/>
    <cellStyle name="Note 3 8 3 6" xfId="13796"/>
    <cellStyle name="Note 3 8 3 6 2" xfId="32123"/>
    <cellStyle name="Note 3 8 3 6 2 2" xfId="51849"/>
    <cellStyle name="Note 3 8 3 6 3" xfId="36469"/>
    <cellStyle name="Note 3 8 3 6 4" xfId="46458"/>
    <cellStyle name="Note 3 8 3 7" xfId="14142"/>
    <cellStyle name="Note 3 8 3 7 2" xfId="32469"/>
    <cellStyle name="Note 3 8 3 7 2 2" xfId="52076"/>
    <cellStyle name="Note 3 8 3 7 3" xfId="37723"/>
    <cellStyle name="Note 3 8 3 7 4" xfId="46873"/>
    <cellStyle name="Note 3 8 3 8" xfId="3636"/>
    <cellStyle name="Note 3 8 3 8 2" xfId="50169"/>
    <cellStyle name="Note 3 8 3 9" xfId="3951"/>
    <cellStyle name="Note 3 8 4" xfId="2349"/>
    <cellStyle name="Note 3 8 4 10" xfId="23925"/>
    <cellStyle name="Note 3 8 4 11" xfId="41986"/>
    <cellStyle name="Note 3 8 4 12" xfId="42445"/>
    <cellStyle name="Note 3 8 4 13" xfId="43668"/>
    <cellStyle name="Note 3 8 4 2" xfId="5426"/>
    <cellStyle name="Note 3 8 4 2 2" xfId="11862"/>
    <cellStyle name="Note 3 8 4 2 2 2" xfId="30189"/>
    <cellStyle name="Note 3 8 4 2 2 3" xfId="38538"/>
    <cellStyle name="Note 3 8 4 2 2 4" xfId="50682"/>
    <cellStyle name="Note 3 8 4 2 3" xfId="24878"/>
    <cellStyle name="Note 3 8 4 2 4" xfId="28731"/>
    <cellStyle name="Note 3 8 4 2 5" xfId="44285"/>
    <cellStyle name="Note 3 8 4 3" xfId="6900"/>
    <cellStyle name="Note 3 8 4 3 2" xfId="13187"/>
    <cellStyle name="Note 3 8 4 3 2 2" xfId="31514"/>
    <cellStyle name="Note 3 8 4 3 2 3" xfId="35091"/>
    <cellStyle name="Note 3 8 4 3 2 4" xfId="51475"/>
    <cellStyle name="Note 3 8 4 3 3" xfId="26352"/>
    <cellStyle name="Note 3 8 4 3 4" xfId="28558"/>
    <cellStyle name="Note 3 8 4 3 5" xfId="45758"/>
    <cellStyle name="Note 3 8 4 4" xfId="8826"/>
    <cellStyle name="Note 3 8 4 4 2" xfId="27872"/>
    <cellStyle name="Note 3 8 4 4 2 2" xfId="52375"/>
    <cellStyle name="Note 3 8 4 4 3" xfId="3688"/>
    <cellStyle name="Note 3 8 4 4 4" xfId="47423"/>
    <cellStyle name="Note 3 8 4 5" xfId="14850"/>
    <cellStyle name="Note 3 8 4 5 2" xfId="33177"/>
    <cellStyle name="Note 3 8 4 5 2 2" xfId="52786"/>
    <cellStyle name="Note 3 8 4 5 3" xfId="40005"/>
    <cellStyle name="Note 3 8 4 5 4" xfId="48178"/>
    <cellStyle name="Note 3 8 4 6" xfId="15544"/>
    <cellStyle name="Note 3 8 4 6 2" xfId="33871"/>
    <cellStyle name="Note 3 8 4 6 2 2" xfId="53166"/>
    <cellStyle name="Note 3 8 4 6 3" xfId="40699"/>
    <cellStyle name="Note 3 8 4 6 4" xfId="48872"/>
    <cellStyle name="Note 3 8 4 7" xfId="16162"/>
    <cellStyle name="Note 3 8 4 7 2" xfId="34489"/>
    <cellStyle name="Note 3 8 4 7 2 2" xfId="53499"/>
    <cellStyle name="Note 3 8 4 7 3" xfId="41317"/>
    <cellStyle name="Note 3 8 4 7 4" xfId="49490"/>
    <cellStyle name="Note 3 8 4 8" xfId="4809"/>
    <cellStyle name="Note 3 8 4 8 2" xfId="50337"/>
    <cellStyle name="Note 3 8 4 9" xfId="24261"/>
    <cellStyle name="Note 3 8 5" xfId="6419"/>
    <cellStyle name="Note 3 8 5 2" xfId="12770"/>
    <cellStyle name="Note 3 8 5 2 2" xfId="31097"/>
    <cellStyle name="Note 3 8 5 2 3" xfId="39431"/>
    <cellStyle name="Note 3 8 5 2 4" xfId="51200"/>
    <cellStyle name="Note 3 8 5 3" xfId="25871"/>
    <cellStyle name="Note 3 8 5 4" xfId="38382"/>
    <cellStyle name="Note 3 8 5 5" xfId="45278"/>
    <cellStyle name="Note 3 8 6" xfId="5360"/>
    <cellStyle name="Note 3 8 6 2" xfId="11803"/>
    <cellStyle name="Note 3 8 6 2 2" xfId="30130"/>
    <cellStyle name="Note 3 8 6 2 3" xfId="29756"/>
    <cellStyle name="Note 3 8 6 2 4" xfId="50637"/>
    <cellStyle name="Note 3 8 6 3" xfId="24812"/>
    <cellStyle name="Note 3 8 6 4" xfId="38469"/>
    <cellStyle name="Note 3 8 6 5" xfId="44219"/>
    <cellStyle name="Note 3 8 7" xfId="3260"/>
    <cellStyle name="Note 3 8 7 2" xfId="10304"/>
    <cellStyle name="Note 3 8 7 2 2" xfId="29022"/>
    <cellStyle name="Note 3 8 7 2 3" xfId="36756"/>
    <cellStyle name="Note 3 8 7 2 4" xfId="50065"/>
    <cellStyle name="Note 3 8 7 3" xfId="4203"/>
    <cellStyle name="Note 3 8 7 4" xfId="4503"/>
    <cellStyle name="Note 3 8 7 5" xfId="43161"/>
    <cellStyle name="Note 3 8 8" xfId="6608"/>
    <cellStyle name="Note 3 8 8 2" xfId="26060"/>
    <cellStyle name="Note 3 8 8 2 2" xfId="51314"/>
    <cellStyle name="Note 3 8 8 3" xfId="35887"/>
    <cellStyle name="Note 3 8 8 4" xfId="45466"/>
    <cellStyle name="Note 3 8 9" xfId="13655"/>
    <cellStyle name="Note 3 8 9 2" xfId="31982"/>
    <cellStyle name="Note 3 8 9 2 2" xfId="51766"/>
    <cellStyle name="Note 3 8 9 3" xfId="38409"/>
    <cellStyle name="Note 3 8 9 4" xfId="46295"/>
    <cellStyle name="Note 3 9" xfId="1273"/>
    <cellStyle name="Note 3 9 10" xfId="14008"/>
    <cellStyle name="Note 3 9 10 2" xfId="32335"/>
    <cellStyle name="Note 3 9 10 2 2" xfId="52001"/>
    <cellStyle name="Note 3 9 10 3" xfId="35055"/>
    <cellStyle name="Note 3 9 10 4" xfId="46739"/>
    <cellStyle name="Note 3 9 11" xfId="14285"/>
    <cellStyle name="Note 3 9 11 2" xfId="32612"/>
    <cellStyle name="Note 3 9 11 2 2" xfId="52154"/>
    <cellStyle name="Note 3 9 11 3" xfId="39440"/>
    <cellStyle name="Note 3 9 11 4" xfId="47016"/>
    <cellStyle name="Note 3 9 12" xfId="3879"/>
    <cellStyle name="Note 3 9 12 2" xfId="49959"/>
    <cellStyle name="Note 3 9 13" xfId="4538"/>
    <cellStyle name="Note 3 9 14" xfId="29436"/>
    <cellStyle name="Note 3 9 15" xfId="38937"/>
    <cellStyle name="Note 3 9 16" xfId="42167"/>
    <cellStyle name="Note 3 9 17" xfId="42964"/>
    <cellStyle name="Note 3 9 2" xfId="2232"/>
    <cellStyle name="Note 3 9 2 10" xfId="36146"/>
    <cellStyle name="Note 3 9 2 11" xfId="42410"/>
    <cellStyle name="Note 3 9 2 12" xfId="23713"/>
    <cellStyle name="Note 3 9 2 13" xfId="43551"/>
    <cellStyle name="Note 3 9 2 2" xfId="6018"/>
    <cellStyle name="Note 3 9 2 2 2" xfId="12407"/>
    <cellStyle name="Note 3 9 2 2 2 2" xfId="30734"/>
    <cellStyle name="Note 3 9 2 2 2 3" xfId="37182"/>
    <cellStyle name="Note 3 9 2 2 2 4" xfId="50996"/>
    <cellStyle name="Note 3 9 2 2 3" xfId="25470"/>
    <cellStyle name="Note 3 9 2 2 4" xfId="3967"/>
    <cellStyle name="Note 3 9 2 2 5" xfId="44877"/>
    <cellStyle name="Note 3 9 2 3" xfId="6783"/>
    <cellStyle name="Note 3 9 2 3 2" xfId="13070"/>
    <cellStyle name="Note 3 9 2 3 2 2" xfId="31397"/>
    <cellStyle name="Note 3 9 2 3 2 3" xfId="36304"/>
    <cellStyle name="Note 3 9 2 3 2 4" xfId="51410"/>
    <cellStyle name="Note 3 9 2 3 3" xfId="26235"/>
    <cellStyle name="Note 3 9 2 3 4" xfId="39015"/>
    <cellStyle name="Note 3 9 2 3 5" xfId="45641"/>
    <cellStyle name="Note 3 9 2 4" xfId="8709"/>
    <cellStyle name="Note 3 9 2 4 2" xfId="27755"/>
    <cellStyle name="Note 3 9 2 4 2 2" xfId="52310"/>
    <cellStyle name="Note 3 9 2 4 3" xfId="35739"/>
    <cellStyle name="Note 3 9 2 4 4" xfId="47306"/>
    <cellStyle name="Note 3 9 2 5" xfId="14733"/>
    <cellStyle name="Note 3 9 2 5 2" xfId="33060"/>
    <cellStyle name="Note 3 9 2 5 2 2" xfId="52721"/>
    <cellStyle name="Note 3 9 2 5 3" xfId="39888"/>
    <cellStyle name="Note 3 9 2 5 4" xfId="48061"/>
    <cellStyle name="Note 3 9 2 6" xfId="15427"/>
    <cellStyle name="Note 3 9 2 6 2" xfId="33754"/>
    <cellStyle name="Note 3 9 2 6 2 2" xfId="53101"/>
    <cellStyle name="Note 3 9 2 6 3" xfId="40582"/>
    <cellStyle name="Note 3 9 2 6 4" xfId="48755"/>
    <cellStyle name="Note 3 9 2 7" xfId="16045"/>
    <cellStyle name="Note 3 9 2 7 2" xfId="34372"/>
    <cellStyle name="Note 3 9 2 7 2 2" xfId="53434"/>
    <cellStyle name="Note 3 9 2 7 3" xfId="41200"/>
    <cellStyle name="Note 3 9 2 7 4" xfId="49373"/>
    <cellStyle name="Note 3 9 2 8" xfId="4692"/>
    <cellStyle name="Note 3 9 2 8 2" xfId="50272"/>
    <cellStyle name="Note 3 9 2 9" xfId="24144"/>
    <cellStyle name="Note 3 9 3" xfId="2360"/>
    <cellStyle name="Note 3 9 3 10" xfId="36097"/>
    <cellStyle name="Note 3 9 3 11" xfId="37100"/>
    <cellStyle name="Note 3 9 3 12" xfId="42071"/>
    <cellStyle name="Note 3 9 3 13" xfId="43679"/>
    <cellStyle name="Note 3 9 3 2" xfId="5301"/>
    <cellStyle name="Note 3 9 3 2 2" xfId="11750"/>
    <cellStyle name="Note 3 9 3 2 2 2" xfId="30077"/>
    <cellStyle name="Note 3 9 3 2 2 3" xfId="28652"/>
    <cellStyle name="Note 3 9 3 2 2 4" xfId="50604"/>
    <cellStyle name="Note 3 9 3 2 3" xfId="24753"/>
    <cellStyle name="Note 3 9 3 2 4" xfId="37044"/>
    <cellStyle name="Note 3 9 3 2 5" xfId="44160"/>
    <cellStyle name="Note 3 9 3 3" xfId="6911"/>
    <cellStyle name="Note 3 9 3 3 2" xfId="13198"/>
    <cellStyle name="Note 3 9 3 3 2 2" xfId="31525"/>
    <cellStyle name="Note 3 9 3 3 2 3" xfId="27508"/>
    <cellStyle name="Note 3 9 3 3 2 4" xfId="51482"/>
    <cellStyle name="Note 3 9 3 3 3" xfId="26363"/>
    <cellStyle name="Note 3 9 3 3 4" xfId="39355"/>
    <cellStyle name="Note 3 9 3 3 5" xfId="45769"/>
    <cellStyle name="Note 3 9 3 4" xfId="8837"/>
    <cellStyle name="Note 3 9 3 4 2" xfId="27883"/>
    <cellStyle name="Note 3 9 3 4 2 2" xfId="52382"/>
    <cellStyle name="Note 3 9 3 4 3" xfId="38492"/>
    <cellStyle name="Note 3 9 3 4 4" xfId="47434"/>
    <cellStyle name="Note 3 9 3 5" xfId="14861"/>
    <cellStyle name="Note 3 9 3 5 2" xfId="33188"/>
    <cellStyle name="Note 3 9 3 5 2 2" xfId="52793"/>
    <cellStyle name="Note 3 9 3 5 3" xfId="40016"/>
    <cellStyle name="Note 3 9 3 5 4" xfId="48189"/>
    <cellStyle name="Note 3 9 3 6" xfId="15555"/>
    <cellStyle name="Note 3 9 3 6 2" xfId="33882"/>
    <cellStyle name="Note 3 9 3 6 2 2" xfId="53173"/>
    <cellStyle name="Note 3 9 3 6 3" xfId="40710"/>
    <cellStyle name="Note 3 9 3 6 4" xfId="48883"/>
    <cellStyle name="Note 3 9 3 7" xfId="16173"/>
    <cellStyle name="Note 3 9 3 7 2" xfId="34500"/>
    <cellStyle name="Note 3 9 3 7 2 2" xfId="53506"/>
    <cellStyle name="Note 3 9 3 7 3" xfId="41328"/>
    <cellStyle name="Note 3 9 3 7 4" xfId="49501"/>
    <cellStyle name="Note 3 9 3 8" xfId="4820"/>
    <cellStyle name="Note 3 9 3 8 2" xfId="50344"/>
    <cellStyle name="Note 3 9 3 9" xfId="24272"/>
    <cellStyle name="Note 3 9 4" xfId="6230"/>
    <cellStyle name="Note 3 9 4 2" xfId="12602"/>
    <cellStyle name="Note 3 9 4 2 2" xfId="30929"/>
    <cellStyle name="Note 3 9 4 2 3" xfId="4200"/>
    <cellStyle name="Note 3 9 4 2 4" xfId="51099"/>
    <cellStyle name="Note 3 9 4 3" xfId="25682"/>
    <cellStyle name="Note 3 9 4 4" xfId="39087"/>
    <cellStyle name="Note 3 9 4 5" xfId="45089"/>
    <cellStyle name="Note 3 9 5" xfId="5358"/>
    <cellStyle name="Note 3 9 5 2" xfId="11801"/>
    <cellStyle name="Note 3 9 5 2 2" xfId="30128"/>
    <cellStyle name="Note 3 9 5 2 3" xfId="37087"/>
    <cellStyle name="Note 3 9 5 2 4" xfId="50636"/>
    <cellStyle name="Note 3 9 5 3" xfId="24810"/>
    <cellStyle name="Note 3 9 5 4" xfId="35437"/>
    <cellStyle name="Note 3 9 5 5" xfId="44217"/>
    <cellStyle name="Note 3 9 6" xfId="6098"/>
    <cellStyle name="Note 3 9 6 2" xfId="12477"/>
    <cellStyle name="Note 3 9 6 2 2" xfId="30804"/>
    <cellStyle name="Note 3 9 6 2 3" xfId="36621"/>
    <cellStyle name="Note 3 9 6 2 4" xfId="51035"/>
    <cellStyle name="Note 3 9 6 3" xfId="25550"/>
    <cellStyle name="Note 3 9 6 4" xfId="3968"/>
    <cellStyle name="Note 3 9 6 5" xfId="44957"/>
    <cellStyle name="Note 3 9 7" xfId="5541"/>
    <cellStyle name="Note 3 9 7 2" xfId="24993"/>
    <cellStyle name="Note 3 9 7 2 2" xfId="50748"/>
    <cellStyle name="Note 3 9 7 3" xfId="23799"/>
    <cellStyle name="Note 3 9 7 4" xfId="44400"/>
    <cellStyle name="Note 3 9 8" xfId="13954"/>
    <cellStyle name="Note 3 9 8 2" xfId="32281"/>
    <cellStyle name="Note 3 9 8 2 2" xfId="51970"/>
    <cellStyle name="Note 3 9 8 3" xfId="37421"/>
    <cellStyle name="Note 3 9 8 4" xfId="46685"/>
    <cellStyle name="Note 3 9 9" xfId="10845"/>
    <cellStyle name="Note 3 9 9 2" xfId="29422"/>
    <cellStyle name="Note 3 9 9 2 2" xfId="50207"/>
    <cellStyle name="Note 3 9 9 3" xfId="23726"/>
    <cellStyle name="Note 3 9 9 4" xfId="43419"/>
    <cellStyle name="Output 2" xfId="432"/>
    <cellStyle name="Output 3" xfId="433"/>
    <cellStyle name="Output 3 10" xfId="953"/>
    <cellStyle name="Output 3 10 10" xfId="35711"/>
    <cellStyle name="Output 3 10 11" xfId="38769"/>
    <cellStyle name="Output 3 10 12" xfId="27248"/>
    <cellStyle name="Output 3 10 13" xfId="43334"/>
    <cellStyle name="Output 3 10 2" xfId="3310"/>
    <cellStyle name="Output 3 10 2 2" xfId="10350"/>
    <cellStyle name="Output 3 10 2 2 2" xfId="29068"/>
    <cellStyle name="Output 3 10 2 2 3" xfId="34941"/>
    <cellStyle name="Output 3 10 2 2 4" xfId="50095"/>
    <cellStyle name="Output 3 10 2 3" xfId="4565"/>
    <cellStyle name="Output 3 10 2 4" xfId="4375"/>
    <cellStyle name="Output 3 10 2 5" xfId="43211"/>
    <cellStyle name="Output 3 10 3" xfId="6142"/>
    <cellStyle name="Output 3 10 3 2" xfId="12518"/>
    <cellStyle name="Output 3 10 3 2 2" xfId="30845"/>
    <cellStyle name="Output 3 10 3 2 3" xfId="36865"/>
    <cellStyle name="Output 3 10 3 2 4" xfId="51063"/>
    <cellStyle name="Output 3 10 3 3" xfId="25594"/>
    <cellStyle name="Output 3 10 3 4" xfId="34955"/>
    <cellStyle name="Output 3 10 3 5" xfId="45001"/>
    <cellStyle name="Output 3 10 4" xfId="7581"/>
    <cellStyle name="Output 3 10 4 2" xfId="26964"/>
    <cellStyle name="Output 3 10 4 2 2" xfId="51852"/>
    <cellStyle name="Output 3 10 4 3" xfId="27018"/>
    <cellStyle name="Output 3 10 4 4" xfId="46461"/>
    <cellStyle name="Output 3 10 5" xfId="13859"/>
    <cellStyle name="Output 3 10 5 2" xfId="32186"/>
    <cellStyle name="Output 3 10 5 2 2" xfId="51916"/>
    <cellStyle name="Output 3 10 5 3" xfId="37224"/>
    <cellStyle name="Output 3 10 5 4" xfId="46579"/>
    <cellStyle name="Output 3 10 6" xfId="14477"/>
    <cellStyle name="Output 3 10 6 2" xfId="32804"/>
    <cellStyle name="Output 3 10 6 2 2" xfId="52292"/>
    <cellStyle name="Output 3 10 6 3" xfId="39632"/>
    <cellStyle name="Output 3 10 6 4" xfId="47268"/>
    <cellStyle name="Output 3 10 7" xfId="14695"/>
    <cellStyle name="Output 3 10 7 2" xfId="33022"/>
    <cellStyle name="Output 3 10 7 2 2" xfId="52703"/>
    <cellStyle name="Output 3 10 7 3" xfId="39850"/>
    <cellStyle name="Output 3 10 7 4" xfId="48023"/>
    <cellStyle name="Output 3 10 8" xfId="3618"/>
    <cellStyle name="Output 3 10 8 2" xfId="50155"/>
    <cellStyle name="Output 3 10 9" xfId="4071"/>
    <cellStyle name="Output 3 11" xfId="2244"/>
    <cellStyle name="Output 3 11 10" xfId="28533"/>
    <cellStyle name="Output 3 11 11" xfId="41743"/>
    <cellStyle name="Output 3 11 12" xfId="35404"/>
    <cellStyle name="Output 3 11 13" xfId="43563"/>
    <cellStyle name="Output 3 11 2" xfId="5231"/>
    <cellStyle name="Output 3 11 2 2" xfId="11684"/>
    <cellStyle name="Output 3 11 2 2 2" xfId="30011"/>
    <cellStyle name="Output 3 11 2 2 3" xfId="36732"/>
    <cellStyle name="Output 3 11 2 2 4" xfId="50563"/>
    <cellStyle name="Output 3 11 2 3" xfId="24683"/>
    <cellStyle name="Output 3 11 2 4" xfId="23812"/>
    <cellStyle name="Output 3 11 2 5" xfId="44090"/>
    <cellStyle name="Output 3 11 3" xfId="6795"/>
    <cellStyle name="Output 3 11 3 2" xfId="13082"/>
    <cellStyle name="Output 3 11 3 2 2" xfId="31409"/>
    <cellStyle name="Output 3 11 3 2 3" xfId="28747"/>
    <cellStyle name="Output 3 11 3 2 4" xfId="51417"/>
    <cellStyle name="Output 3 11 3 3" xfId="26247"/>
    <cellStyle name="Output 3 11 3 4" xfId="27683"/>
    <cellStyle name="Output 3 11 3 5" xfId="45653"/>
    <cellStyle name="Output 3 11 4" xfId="8721"/>
    <cellStyle name="Output 3 11 4 2" xfId="27767"/>
    <cellStyle name="Output 3 11 4 2 2" xfId="52317"/>
    <cellStyle name="Output 3 11 4 3" xfId="29215"/>
    <cellStyle name="Output 3 11 4 4" xfId="47318"/>
    <cellStyle name="Output 3 11 5" xfId="14745"/>
    <cellStyle name="Output 3 11 5 2" xfId="33072"/>
    <cellStyle name="Output 3 11 5 2 2" xfId="52728"/>
    <cellStyle name="Output 3 11 5 3" xfId="39900"/>
    <cellStyle name="Output 3 11 5 4" xfId="48073"/>
    <cellStyle name="Output 3 11 6" xfId="15439"/>
    <cellStyle name="Output 3 11 6 2" xfId="33766"/>
    <cellStyle name="Output 3 11 6 2 2" xfId="53108"/>
    <cellStyle name="Output 3 11 6 3" xfId="40594"/>
    <cellStyle name="Output 3 11 6 4" xfId="48767"/>
    <cellStyle name="Output 3 11 7" xfId="16057"/>
    <cellStyle name="Output 3 11 7 2" xfId="34384"/>
    <cellStyle name="Output 3 11 7 2 2" xfId="53441"/>
    <cellStyle name="Output 3 11 7 3" xfId="41212"/>
    <cellStyle name="Output 3 11 7 4" xfId="49385"/>
    <cellStyle name="Output 3 11 8" xfId="4704"/>
    <cellStyle name="Output 3 11 8 2" xfId="50279"/>
    <cellStyle name="Output 3 11 9" xfId="24156"/>
    <cellStyle name="Output 3 12" xfId="6307"/>
    <cellStyle name="Output 3 12 2" xfId="12672"/>
    <cellStyle name="Output 3 12 2 2" xfId="30999"/>
    <cellStyle name="Output 3 12 2 3" xfId="38032"/>
    <cellStyle name="Output 3 12 2 4" xfId="51136"/>
    <cellStyle name="Output 3 12 3" xfId="25759"/>
    <cellStyle name="Output 3 12 4" xfId="28546"/>
    <cellStyle name="Output 3 12 5" xfId="45166"/>
    <cellStyle name="Output 3 13" xfId="3842"/>
    <cellStyle name="Output 3 13 2" xfId="10830"/>
    <cellStyle name="Output 3 13 2 2" xfId="29408"/>
    <cellStyle name="Output 3 13 2 3" xfId="35445"/>
    <cellStyle name="Output 3 13 2 4" xfId="50199"/>
    <cellStyle name="Output 3 13 3" xfId="4587"/>
    <cellStyle name="Output 3 13 4" xfId="35635"/>
    <cellStyle name="Output 3 13 5" xfId="43404"/>
    <cellStyle name="Output 3 14" xfId="6097"/>
    <cellStyle name="Output 3 14 2" xfId="12476"/>
    <cellStyle name="Output 3 14 2 2" xfId="30803"/>
    <cellStyle name="Output 3 14 2 3" xfId="34972"/>
    <cellStyle name="Output 3 14 2 4" xfId="51034"/>
    <cellStyle name="Output 3 14 3" xfId="25549"/>
    <cellStyle name="Output 3 14 4" xfId="27141"/>
    <cellStyle name="Output 3 14 5" xfId="44956"/>
    <cellStyle name="Output 3 15" xfId="6564"/>
    <cellStyle name="Output 3 15 2" xfId="26016"/>
    <cellStyle name="Output 3 15 2 2" xfId="51291"/>
    <cellStyle name="Output 3 15 3" xfId="36736"/>
    <cellStyle name="Output 3 15 4" xfId="45422"/>
    <cellStyle name="Output 3 16" xfId="13587"/>
    <cellStyle name="Output 3 16 2" xfId="31914"/>
    <cellStyle name="Output 3 16 2 2" xfId="51730"/>
    <cellStyle name="Output 3 16 3" xfId="27641"/>
    <cellStyle name="Output 3 16 4" xfId="46227"/>
    <cellStyle name="Output 3 17" xfId="14405"/>
    <cellStyle name="Output 3 17 2" xfId="32732"/>
    <cellStyle name="Output 3 17 2 2" xfId="52254"/>
    <cellStyle name="Output 3 17 3" xfId="39560"/>
    <cellStyle name="Output 3 17 4" xfId="47196"/>
    <cellStyle name="Output 3 18" xfId="14640"/>
    <cellStyle name="Output 3 18 2" xfId="32967"/>
    <cellStyle name="Output 3 18 2 2" xfId="52673"/>
    <cellStyle name="Output 3 18 3" xfId="39795"/>
    <cellStyle name="Output 3 18 4" xfId="47968"/>
    <cellStyle name="Output 3 19" xfId="15362"/>
    <cellStyle name="Output 3 19 2" xfId="33689"/>
    <cellStyle name="Output 3 19 2 2" xfId="53067"/>
    <cellStyle name="Output 3 19 3" xfId="40517"/>
    <cellStyle name="Output 3 19 4" xfId="48690"/>
    <cellStyle name="Output 3 2" xfId="474"/>
    <cellStyle name="Output 3 2 10" xfId="6350"/>
    <cellStyle name="Output 3 2 10 2" xfId="25802"/>
    <cellStyle name="Output 3 2 10 2 2" xfId="51160"/>
    <cellStyle name="Output 3 2 10 3" xfId="29772"/>
    <cellStyle name="Output 3 2 10 4" xfId="45209"/>
    <cellStyle name="Output 3 2 11" xfId="13615"/>
    <cellStyle name="Output 3 2 11 2" xfId="31942"/>
    <cellStyle name="Output 3 2 11 2 2" xfId="51744"/>
    <cellStyle name="Output 3 2 11 3" xfId="38695"/>
    <cellStyle name="Output 3 2 11 4" xfId="46255"/>
    <cellStyle name="Output 3 2 12" xfId="14414"/>
    <cellStyle name="Output 3 2 12 2" xfId="32741"/>
    <cellStyle name="Output 3 2 12 2 2" xfId="52258"/>
    <cellStyle name="Output 3 2 12 3" xfId="39569"/>
    <cellStyle name="Output 3 2 12 4" xfId="47205"/>
    <cellStyle name="Output 3 2 13" xfId="14647"/>
    <cellStyle name="Output 3 2 13 2" xfId="32974"/>
    <cellStyle name="Output 3 2 13 2 2" xfId="52677"/>
    <cellStyle name="Output 3 2 13 3" xfId="39802"/>
    <cellStyle name="Output 3 2 13 4" xfId="47975"/>
    <cellStyle name="Output 3 2 14" xfId="15366"/>
    <cellStyle name="Output 3 2 14 2" xfId="33693"/>
    <cellStyle name="Output 3 2 14 2 2" xfId="53070"/>
    <cellStyle name="Output 3 2 14 3" xfId="40521"/>
    <cellStyle name="Output 3 2 14 4" xfId="48694"/>
    <cellStyle name="Output 3 2 15" xfId="2954"/>
    <cellStyle name="Output 3 2 16" xfId="4552"/>
    <cellStyle name="Output 3 2 17" xfId="36338"/>
    <cellStyle name="Output 3 2 18" xfId="37751"/>
    <cellStyle name="Output 3 2 19" xfId="42735"/>
    <cellStyle name="Output 3 2 2" xfId="773"/>
    <cellStyle name="Output 3 2 2 10" xfId="14211"/>
    <cellStyle name="Output 3 2 2 10 2" xfId="32538"/>
    <cellStyle name="Output 3 2 2 10 2 2" xfId="52115"/>
    <cellStyle name="Output 3 2 2 10 3" xfId="28562"/>
    <cellStyle name="Output 3 2 2 10 4" xfId="46942"/>
    <cellStyle name="Output 3 2 2 11" xfId="14136"/>
    <cellStyle name="Output 3 2 2 11 2" xfId="32463"/>
    <cellStyle name="Output 3 2 2 11 2 2" xfId="52073"/>
    <cellStyle name="Output 3 2 2 11 3" xfId="37146"/>
    <cellStyle name="Output 3 2 2 11 4" xfId="46867"/>
    <cellStyle name="Output 3 2 2 12" xfId="14092"/>
    <cellStyle name="Output 3 2 2 12 2" xfId="32419"/>
    <cellStyle name="Output 3 2 2 12 2 2" xfId="52045"/>
    <cellStyle name="Output 3 2 2 12 3" xfId="37628"/>
    <cellStyle name="Output 3 2 2 12 4" xfId="46823"/>
    <cellStyle name="Output 3 2 2 13" xfId="3122"/>
    <cellStyle name="Output 3 2 2 13 2" xfId="49928"/>
    <cellStyle name="Output 3 2 2 14" xfId="3834"/>
    <cellStyle name="Output 3 2 2 15" xfId="39281"/>
    <cellStyle name="Output 3 2 2 16" xfId="42459"/>
    <cellStyle name="Output 3 2 2 17" xfId="42253"/>
    <cellStyle name="Output 3 2 2 18" xfId="42905"/>
    <cellStyle name="Output 3 2 2 2" xfId="1963"/>
    <cellStyle name="Output 3 2 2 2 10" xfId="4450"/>
    <cellStyle name="Output 3 2 2 2 10 2" xfId="50228"/>
    <cellStyle name="Output 3 2 2 2 11" xfId="23945"/>
    <cellStyle name="Output 3 2 2 2 12" xfId="28837"/>
    <cellStyle name="Output 3 2 2 2 13" xfId="38205"/>
    <cellStyle name="Output 3 2 2 2 14" xfId="42166"/>
    <cellStyle name="Output 3 2 2 2 15" xfId="43464"/>
    <cellStyle name="Output 3 2 2 2 2" xfId="2249"/>
    <cellStyle name="Output 3 2 2 2 2 10" xfId="29434"/>
    <cellStyle name="Output 3 2 2 2 2 11" xfId="36816"/>
    <cellStyle name="Output 3 2 2 2 2 12" xfId="37858"/>
    <cellStyle name="Output 3 2 2 2 2 13" xfId="43568"/>
    <cellStyle name="Output 3 2 2 2 2 2" xfId="5860"/>
    <cellStyle name="Output 3 2 2 2 2 2 2" xfId="12266"/>
    <cellStyle name="Output 3 2 2 2 2 2 2 2" xfId="30593"/>
    <cellStyle name="Output 3 2 2 2 2 2 2 3" xfId="35822"/>
    <cellStyle name="Output 3 2 2 2 2 2 2 4" xfId="50911"/>
    <cellStyle name="Output 3 2 2 2 2 2 3" xfId="25312"/>
    <cellStyle name="Output 3 2 2 2 2 2 4" xfId="35182"/>
    <cellStyle name="Output 3 2 2 2 2 2 5" xfId="44719"/>
    <cellStyle name="Output 3 2 2 2 2 3" xfId="6800"/>
    <cellStyle name="Output 3 2 2 2 2 3 2" xfId="13087"/>
    <cellStyle name="Output 3 2 2 2 2 3 2 2" xfId="31414"/>
    <cellStyle name="Output 3 2 2 2 2 3 2 3" xfId="29665"/>
    <cellStyle name="Output 3 2 2 2 2 3 2 4" xfId="51421"/>
    <cellStyle name="Output 3 2 2 2 2 3 3" xfId="26252"/>
    <cellStyle name="Output 3 2 2 2 2 3 4" xfId="37351"/>
    <cellStyle name="Output 3 2 2 2 2 3 5" xfId="45658"/>
    <cellStyle name="Output 3 2 2 2 2 4" xfId="8726"/>
    <cellStyle name="Output 3 2 2 2 2 4 2" xfId="27772"/>
    <cellStyle name="Output 3 2 2 2 2 4 2 2" xfId="52321"/>
    <cellStyle name="Output 3 2 2 2 2 4 3" xfId="36745"/>
    <cellStyle name="Output 3 2 2 2 2 4 4" xfId="47323"/>
    <cellStyle name="Output 3 2 2 2 2 5" xfId="14750"/>
    <cellStyle name="Output 3 2 2 2 2 5 2" xfId="33077"/>
    <cellStyle name="Output 3 2 2 2 2 5 2 2" xfId="52732"/>
    <cellStyle name="Output 3 2 2 2 2 5 3" xfId="39905"/>
    <cellStyle name="Output 3 2 2 2 2 5 4" xfId="48078"/>
    <cellStyle name="Output 3 2 2 2 2 6" xfId="15444"/>
    <cellStyle name="Output 3 2 2 2 2 6 2" xfId="33771"/>
    <cellStyle name="Output 3 2 2 2 2 6 2 2" xfId="53112"/>
    <cellStyle name="Output 3 2 2 2 2 6 3" xfId="40599"/>
    <cellStyle name="Output 3 2 2 2 2 6 4" xfId="48772"/>
    <cellStyle name="Output 3 2 2 2 2 7" xfId="16062"/>
    <cellStyle name="Output 3 2 2 2 2 7 2" xfId="34389"/>
    <cellStyle name="Output 3 2 2 2 2 7 2 2" xfId="53445"/>
    <cellStyle name="Output 3 2 2 2 2 7 3" xfId="41217"/>
    <cellStyle name="Output 3 2 2 2 2 7 4" xfId="49390"/>
    <cellStyle name="Output 3 2 2 2 2 8" xfId="4709"/>
    <cellStyle name="Output 3 2 2 2 2 8 2" xfId="50283"/>
    <cellStyle name="Output 3 2 2 2 2 9" xfId="24161"/>
    <cellStyle name="Output 3 2 2 2 3" xfId="2682"/>
    <cellStyle name="Output 3 2 2 2 3 10" xfId="35753"/>
    <cellStyle name="Output 3 2 2 2 3 11" xfId="41966"/>
    <cellStyle name="Output 3 2 2 2 3 12" xfId="42327"/>
    <cellStyle name="Output 3 2 2 2 3 13" xfId="44001"/>
    <cellStyle name="Output 3 2 2 2 3 2" xfId="5814"/>
    <cellStyle name="Output 3 2 2 2 3 2 2" xfId="12220"/>
    <cellStyle name="Output 3 2 2 2 3 2 2 2" xfId="30547"/>
    <cellStyle name="Output 3 2 2 2 3 2 2 3" xfId="36368"/>
    <cellStyle name="Output 3 2 2 2 3 2 2 4" xfId="50888"/>
    <cellStyle name="Output 3 2 2 2 3 2 3" xfId="25266"/>
    <cellStyle name="Output 3 2 2 2 3 2 4" xfId="24063"/>
    <cellStyle name="Output 3 2 2 2 3 2 5" xfId="44673"/>
    <cellStyle name="Output 3 2 2 2 3 3" xfId="7233"/>
    <cellStyle name="Output 3 2 2 2 3 3 2" xfId="13520"/>
    <cellStyle name="Output 3 2 2 2 3 3 2 2" xfId="31847"/>
    <cellStyle name="Output 3 2 2 2 3 3 2 3" xfId="38228"/>
    <cellStyle name="Output 3 2 2 2 3 3 2 4" xfId="51654"/>
    <cellStyle name="Output 3 2 2 2 3 3 3" xfId="26685"/>
    <cellStyle name="Output 3 2 2 2 3 3 4" xfId="39276"/>
    <cellStyle name="Output 3 2 2 2 3 3 5" xfId="46091"/>
    <cellStyle name="Output 3 2 2 2 3 4" xfId="9159"/>
    <cellStyle name="Output 3 2 2 2 3 4 2" xfId="28205"/>
    <cellStyle name="Output 3 2 2 2 3 4 2 2" xfId="52554"/>
    <cellStyle name="Output 3 2 2 2 3 4 3" xfId="37801"/>
    <cellStyle name="Output 3 2 2 2 3 4 4" xfId="47756"/>
    <cellStyle name="Output 3 2 2 2 3 5" xfId="15183"/>
    <cellStyle name="Output 3 2 2 2 3 5 2" xfId="33510"/>
    <cellStyle name="Output 3 2 2 2 3 5 2 2" xfId="52965"/>
    <cellStyle name="Output 3 2 2 2 3 5 3" xfId="40338"/>
    <cellStyle name="Output 3 2 2 2 3 5 4" xfId="48511"/>
    <cellStyle name="Output 3 2 2 2 3 6" xfId="15877"/>
    <cellStyle name="Output 3 2 2 2 3 6 2" xfId="34204"/>
    <cellStyle name="Output 3 2 2 2 3 6 2 2" xfId="53345"/>
    <cellStyle name="Output 3 2 2 2 3 6 3" xfId="41032"/>
    <cellStyle name="Output 3 2 2 2 3 6 4" xfId="49205"/>
    <cellStyle name="Output 3 2 2 2 3 7" xfId="16495"/>
    <cellStyle name="Output 3 2 2 2 3 7 2" xfId="34822"/>
    <cellStyle name="Output 3 2 2 2 3 7 2 2" xfId="53678"/>
    <cellStyle name="Output 3 2 2 2 3 7 3" xfId="41650"/>
    <cellStyle name="Output 3 2 2 2 3 7 4" xfId="49823"/>
    <cellStyle name="Output 3 2 2 2 3 8" xfId="5142"/>
    <cellStyle name="Output 3 2 2 2 3 8 2" xfId="50516"/>
    <cellStyle name="Output 3 2 2 2 3 9" xfId="24594"/>
    <cellStyle name="Output 3 2 2 2 4" xfId="5706"/>
    <cellStyle name="Output 3 2 2 2 4 2" xfId="12124"/>
    <cellStyle name="Output 3 2 2 2 4 2 2" xfId="30451"/>
    <cellStyle name="Output 3 2 2 2 4 2 3" xfId="35244"/>
    <cellStyle name="Output 3 2 2 2 4 2 4" xfId="50832"/>
    <cellStyle name="Output 3 2 2 2 4 3" xfId="25158"/>
    <cellStyle name="Output 3 2 2 2 4 4" xfId="35875"/>
    <cellStyle name="Output 3 2 2 2 4 5" xfId="44565"/>
    <cellStyle name="Output 3 2 2 2 5" xfId="6630"/>
    <cellStyle name="Output 3 2 2 2 5 2" xfId="12944"/>
    <cellStyle name="Output 3 2 2 2 5 2 2" xfId="31271"/>
    <cellStyle name="Output 3 2 2 2 5 2 3" xfId="36432"/>
    <cellStyle name="Output 3 2 2 2 5 2 4" xfId="51325"/>
    <cellStyle name="Output 3 2 2 2 5 3" xfId="26082"/>
    <cellStyle name="Output 3 2 2 2 5 4" xfId="4417"/>
    <cellStyle name="Output 3 2 2 2 5 5" xfId="45488"/>
    <cellStyle name="Output 3 2 2 2 6" xfId="8440"/>
    <cellStyle name="Output 3 2 2 2 6 2" xfId="27554"/>
    <cellStyle name="Output 3 2 2 2 6 2 2" xfId="52217"/>
    <cellStyle name="Output 3 2 2 2 6 3" xfId="36593"/>
    <cellStyle name="Output 3 2 2 2 6 4" xfId="47124"/>
    <cellStyle name="Output 3 2 2 2 7" xfId="14571"/>
    <cellStyle name="Output 3 2 2 2 7 2" xfId="32898"/>
    <cellStyle name="Output 3 2 2 2 7 2 2" xfId="52637"/>
    <cellStyle name="Output 3 2 2 2 7 3" xfId="39726"/>
    <cellStyle name="Output 3 2 2 2 7 4" xfId="47899"/>
    <cellStyle name="Output 3 2 2 2 8" xfId="15299"/>
    <cellStyle name="Output 3 2 2 2 8 2" xfId="33626"/>
    <cellStyle name="Output 3 2 2 2 8 2 2" xfId="53034"/>
    <cellStyle name="Output 3 2 2 2 8 3" xfId="40454"/>
    <cellStyle name="Output 3 2 2 2 8 4" xfId="48627"/>
    <cellStyle name="Output 3 2 2 2 9" xfId="15958"/>
    <cellStyle name="Output 3 2 2 2 9 2" xfId="34285"/>
    <cellStyle name="Output 3 2 2 2 9 2 2" xfId="53390"/>
    <cellStyle name="Output 3 2 2 2 9 3" xfId="41113"/>
    <cellStyle name="Output 3 2 2 2 9 4" xfId="49286"/>
    <cellStyle name="Output 3 2 2 3" xfId="936"/>
    <cellStyle name="Output 3 2 2 3 10" xfId="37593"/>
    <cellStyle name="Output 3 2 2 3 11" xfId="42222"/>
    <cellStyle name="Output 3 2 2 3 12" xfId="41757"/>
    <cellStyle name="Output 3 2 2 3 13" xfId="43321"/>
    <cellStyle name="Output 3 2 2 3 2" xfId="5473"/>
    <cellStyle name="Output 3 2 2 3 2 2" xfId="11908"/>
    <cellStyle name="Output 3 2 2 3 2 2 2" xfId="30235"/>
    <cellStyle name="Output 3 2 2 3 2 2 3" xfId="35978"/>
    <cellStyle name="Output 3 2 2 3 2 2 4" xfId="50706"/>
    <cellStyle name="Output 3 2 2 3 2 3" xfId="24925"/>
    <cellStyle name="Output 3 2 2 3 2 4" xfId="4408"/>
    <cellStyle name="Output 3 2 2 3 2 5" xfId="44332"/>
    <cellStyle name="Output 3 2 2 3 3" xfId="6276"/>
    <cellStyle name="Output 3 2 2 3 3 2" xfId="12642"/>
    <cellStyle name="Output 3 2 2 3 3 2 2" xfId="30969"/>
    <cellStyle name="Output 3 2 2 3 3 2 3" xfId="29884"/>
    <cellStyle name="Output 3 2 2 3 3 2 4" xfId="51122"/>
    <cellStyle name="Output 3 2 2 3 3 3" xfId="25728"/>
    <cellStyle name="Output 3 2 2 3 3 4" xfId="4600"/>
    <cellStyle name="Output 3 2 2 3 3 5" xfId="45135"/>
    <cellStyle name="Output 3 2 2 3 4" xfId="7564"/>
    <cellStyle name="Output 3 2 2 3 4 2" xfId="26947"/>
    <cellStyle name="Output 3 2 2 3 4 2 2" xfId="51846"/>
    <cellStyle name="Output 3 2 2 3 4 3" xfId="29784"/>
    <cellStyle name="Output 3 2 2 3 4 4" xfId="46446"/>
    <cellStyle name="Output 3 2 2 3 5" xfId="14370"/>
    <cellStyle name="Output 3 2 2 3 5 2" xfId="32697"/>
    <cellStyle name="Output 3 2 2 3 5 2 2" xfId="52204"/>
    <cellStyle name="Output 3 2 2 3 5 3" xfId="39525"/>
    <cellStyle name="Output 3 2 2 3 5 4" xfId="47105"/>
    <cellStyle name="Output 3 2 2 3 6" xfId="14555"/>
    <cellStyle name="Output 3 2 2 3 6 2" xfId="32882"/>
    <cellStyle name="Output 3 2 2 3 6 2 2" xfId="52625"/>
    <cellStyle name="Output 3 2 2 3 6 3" xfId="39710"/>
    <cellStyle name="Output 3 2 2 3 6 4" xfId="47883"/>
    <cellStyle name="Output 3 2 2 3 7" xfId="15285"/>
    <cellStyle name="Output 3 2 2 3 7 2" xfId="33612"/>
    <cellStyle name="Output 3 2 2 3 7 2 2" xfId="53023"/>
    <cellStyle name="Output 3 2 2 3 7 3" xfId="40440"/>
    <cellStyle name="Output 3 2 2 3 7 4" xfId="48613"/>
    <cellStyle name="Output 3 2 2 3 8" xfId="3601"/>
    <cellStyle name="Output 3 2 2 3 8 2" xfId="50150"/>
    <cellStyle name="Output 3 2 2 3 9" xfId="3693"/>
    <cellStyle name="Output 3 2 2 4" xfId="2430"/>
    <cellStyle name="Output 3 2 2 4 10" xfId="38614"/>
    <cellStyle name="Output 3 2 2 4 11" xfId="41728"/>
    <cellStyle name="Output 3 2 2 4 12" xfId="42021"/>
    <cellStyle name="Output 3 2 2 4 13" xfId="43749"/>
    <cellStyle name="Output 3 2 2 4 2" xfId="5641"/>
    <cellStyle name="Output 3 2 2 4 2 2" xfId="12066"/>
    <cellStyle name="Output 3 2 2 4 2 2 2" xfId="30393"/>
    <cellStyle name="Output 3 2 2 4 2 2 3" xfId="35149"/>
    <cellStyle name="Output 3 2 2 4 2 2 4" xfId="50795"/>
    <cellStyle name="Output 3 2 2 4 2 3" xfId="25093"/>
    <cellStyle name="Output 3 2 2 4 2 4" xfId="34924"/>
    <cellStyle name="Output 3 2 2 4 2 5" xfId="44500"/>
    <cellStyle name="Output 3 2 2 4 3" xfId="6981"/>
    <cellStyle name="Output 3 2 2 4 3 2" xfId="13268"/>
    <cellStyle name="Output 3 2 2 4 3 2 2" xfId="31595"/>
    <cellStyle name="Output 3 2 2 4 3 2 3" xfId="36045"/>
    <cellStyle name="Output 3 2 2 4 3 2 4" xfId="51523"/>
    <cellStyle name="Output 3 2 2 4 3 3" xfId="26433"/>
    <cellStyle name="Output 3 2 2 4 3 4" xfId="27623"/>
    <cellStyle name="Output 3 2 2 4 3 5" xfId="45839"/>
    <cellStyle name="Output 3 2 2 4 4" xfId="8907"/>
    <cellStyle name="Output 3 2 2 4 4 2" xfId="27953"/>
    <cellStyle name="Output 3 2 2 4 4 2 2" xfId="52423"/>
    <cellStyle name="Output 3 2 2 4 4 3" xfId="35946"/>
    <cellStyle name="Output 3 2 2 4 4 4" xfId="47504"/>
    <cellStyle name="Output 3 2 2 4 5" xfId="14931"/>
    <cellStyle name="Output 3 2 2 4 5 2" xfId="33258"/>
    <cellStyle name="Output 3 2 2 4 5 2 2" xfId="52834"/>
    <cellStyle name="Output 3 2 2 4 5 3" xfId="40086"/>
    <cellStyle name="Output 3 2 2 4 5 4" xfId="48259"/>
    <cellStyle name="Output 3 2 2 4 6" xfId="15625"/>
    <cellStyle name="Output 3 2 2 4 6 2" xfId="33952"/>
    <cellStyle name="Output 3 2 2 4 6 2 2" xfId="53214"/>
    <cellStyle name="Output 3 2 2 4 6 3" xfId="40780"/>
    <cellStyle name="Output 3 2 2 4 6 4" xfId="48953"/>
    <cellStyle name="Output 3 2 2 4 7" xfId="16243"/>
    <cellStyle name="Output 3 2 2 4 7 2" xfId="34570"/>
    <cellStyle name="Output 3 2 2 4 7 2 2" xfId="53547"/>
    <cellStyle name="Output 3 2 2 4 7 3" xfId="41398"/>
    <cellStyle name="Output 3 2 2 4 7 4" xfId="49571"/>
    <cellStyle name="Output 3 2 2 4 8" xfId="4890"/>
    <cellStyle name="Output 3 2 2 4 8 2" xfId="50385"/>
    <cellStyle name="Output 3 2 2 4 9" xfId="24342"/>
    <cellStyle name="Output 3 2 2 5" xfId="3855"/>
    <cellStyle name="Output 3 2 2 5 2" xfId="10842"/>
    <cellStyle name="Output 3 2 2 5 2 2" xfId="29420"/>
    <cellStyle name="Output 3 2 2 5 2 3" xfId="38401"/>
    <cellStyle name="Output 3 2 2 5 2 4" xfId="50206"/>
    <cellStyle name="Output 3 2 2 5 3" xfId="2755"/>
    <cellStyle name="Output 3 2 2 5 4" xfId="36266"/>
    <cellStyle name="Output 3 2 2 5 5" xfId="43417"/>
    <cellStyle name="Output 3 2 2 6" xfId="5195"/>
    <cellStyle name="Output 3 2 2 6 2" xfId="11648"/>
    <cellStyle name="Output 3 2 2 6 2 2" xfId="29975"/>
    <cellStyle name="Output 3 2 2 6 2 3" xfId="29742"/>
    <cellStyle name="Output 3 2 2 6 2 4" xfId="50544"/>
    <cellStyle name="Output 3 2 2 6 3" xfId="24647"/>
    <cellStyle name="Output 3 2 2 6 4" xfId="29927"/>
    <cellStyle name="Output 3 2 2 6 5" xfId="44054"/>
    <cellStyle name="Output 3 2 2 7" xfId="6730"/>
    <cellStyle name="Output 3 2 2 7 2" xfId="13023"/>
    <cellStyle name="Output 3 2 2 7 2 2" xfId="31350"/>
    <cellStyle name="Output 3 2 2 7 2 3" xfId="37665"/>
    <cellStyle name="Output 3 2 2 7 2 4" xfId="51381"/>
    <cellStyle name="Output 3 2 2 7 3" xfId="26182"/>
    <cellStyle name="Output 3 2 2 7 4" xfId="38660"/>
    <cellStyle name="Output 3 2 2 7 5" xfId="45588"/>
    <cellStyle name="Output 3 2 2 8" xfId="6403"/>
    <cellStyle name="Output 3 2 2 8 2" xfId="25855"/>
    <cellStyle name="Output 3 2 2 8 2 2" xfId="51190"/>
    <cellStyle name="Output 3 2 2 8 3" xfId="36394"/>
    <cellStyle name="Output 3 2 2 8 4" xfId="45262"/>
    <cellStyle name="Output 3 2 2 9" xfId="13672"/>
    <cellStyle name="Output 3 2 2 9 2" xfId="31999"/>
    <cellStyle name="Output 3 2 2 9 2 2" xfId="51778"/>
    <cellStyle name="Output 3 2 2 9 3" xfId="38940"/>
    <cellStyle name="Output 3 2 2 9 4" xfId="46312"/>
    <cellStyle name="Output 3 2 20" xfId="42786"/>
    <cellStyle name="Output 3 2 3" xfId="1297"/>
    <cellStyle name="Output 3 2 3 10" xfId="13958"/>
    <cellStyle name="Output 3 2 3 10 2" xfId="32285"/>
    <cellStyle name="Output 3 2 3 10 2 2" xfId="51973"/>
    <cellStyle name="Output 3 2 3 10 3" xfId="37046"/>
    <cellStyle name="Output 3 2 3 10 4" xfId="46689"/>
    <cellStyle name="Output 3 2 3 11" xfId="14286"/>
    <cellStyle name="Output 3 2 3 11 2" xfId="32613"/>
    <cellStyle name="Output 3 2 3 11 2 2" xfId="52155"/>
    <cellStyle name="Output 3 2 3 11 3" xfId="39441"/>
    <cellStyle name="Output 3 2 3 11 4" xfId="47017"/>
    <cellStyle name="Output 3 2 3 12" xfId="3901"/>
    <cellStyle name="Output 3 2 3 12 2" xfId="49963"/>
    <cellStyle name="Output 3 2 3 13" xfId="4158"/>
    <cellStyle name="Output 3 2 3 14" xfId="38078"/>
    <cellStyle name="Output 3 2 3 15" xfId="42679"/>
    <cellStyle name="Output 3 2 3 16" xfId="42443"/>
    <cellStyle name="Output 3 2 3 17" xfId="42970"/>
    <cellStyle name="Output 3 2 3 2" xfId="2605"/>
    <cellStyle name="Output 3 2 3 2 10" xfId="37662"/>
    <cellStyle name="Output 3 2 3 2 11" xfId="39071"/>
    <cellStyle name="Output 3 2 3 2 12" xfId="37767"/>
    <cellStyle name="Output 3 2 3 2 13" xfId="43924"/>
    <cellStyle name="Output 3 2 3 2 2" xfId="5868"/>
    <cellStyle name="Output 3 2 3 2 2 2" xfId="12273"/>
    <cellStyle name="Output 3 2 3 2 2 2 2" xfId="30600"/>
    <cellStyle name="Output 3 2 3 2 2 2 3" xfId="36682"/>
    <cellStyle name="Output 3 2 3 2 2 2 4" xfId="50914"/>
    <cellStyle name="Output 3 2 3 2 2 3" xfId="25320"/>
    <cellStyle name="Output 3 2 3 2 2 4" xfId="37222"/>
    <cellStyle name="Output 3 2 3 2 2 5" xfId="44727"/>
    <cellStyle name="Output 3 2 3 2 3" xfId="7156"/>
    <cellStyle name="Output 3 2 3 2 3 2" xfId="13443"/>
    <cellStyle name="Output 3 2 3 2 3 2 2" xfId="31770"/>
    <cellStyle name="Output 3 2 3 2 3 2 3" xfId="23933"/>
    <cellStyle name="Output 3 2 3 2 3 2 4" xfId="51610"/>
    <cellStyle name="Output 3 2 3 2 3 3" xfId="26608"/>
    <cellStyle name="Output 3 2 3 2 3 4" xfId="37240"/>
    <cellStyle name="Output 3 2 3 2 3 5" xfId="46014"/>
    <cellStyle name="Output 3 2 3 2 4" xfId="9082"/>
    <cellStyle name="Output 3 2 3 2 4 2" xfId="28128"/>
    <cellStyle name="Output 3 2 3 2 4 2 2" xfId="52510"/>
    <cellStyle name="Output 3 2 3 2 4 3" xfId="37966"/>
    <cellStyle name="Output 3 2 3 2 4 4" xfId="47679"/>
    <cellStyle name="Output 3 2 3 2 5" xfId="15106"/>
    <cellStyle name="Output 3 2 3 2 5 2" xfId="33433"/>
    <cellStyle name="Output 3 2 3 2 5 2 2" xfId="52921"/>
    <cellStyle name="Output 3 2 3 2 5 3" xfId="40261"/>
    <cellStyle name="Output 3 2 3 2 5 4" xfId="48434"/>
    <cellStyle name="Output 3 2 3 2 6" xfId="15800"/>
    <cellStyle name="Output 3 2 3 2 6 2" xfId="34127"/>
    <cellStyle name="Output 3 2 3 2 6 2 2" xfId="53301"/>
    <cellStyle name="Output 3 2 3 2 6 3" xfId="40955"/>
    <cellStyle name="Output 3 2 3 2 6 4" xfId="49128"/>
    <cellStyle name="Output 3 2 3 2 7" xfId="16418"/>
    <cellStyle name="Output 3 2 3 2 7 2" xfId="34745"/>
    <cellStyle name="Output 3 2 3 2 7 2 2" xfId="53634"/>
    <cellStyle name="Output 3 2 3 2 7 3" xfId="41573"/>
    <cellStyle name="Output 3 2 3 2 7 4" xfId="49746"/>
    <cellStyle name="Output 3 2 3 2 8" xfId="5065"/>
    <cellStyle name="Output 3 2 3 2 8 2" xfId="50472"/>
    <cellStyle name="Output 3 2 3 2 9" xfId="24517"/>
    <cellStyle name="Output 3 2 3 3" xfId="2506"/>
    <cellStyle name="Output 3 2 3 3 10" xfId="38495"/>
    <cellStyle name="Output 3 2 3 3 11" xfId="36517"/>
    <cellStyle name="Output 3 2 3 3 12" xfId="38415"/>
    <cellStyle name="Output 3 2 3 3 13" xfId="43825"/>
    <cellStyle name="Output 3 2 3 3 2" xfId="5318"/>
    <cellStyle name="Output 3 2 3 3 2 2" xfId="11767"/>
    <cellStyle name="Output 3 2 3 3 2 2 2" xfId="30094"/>
    <cellStyle name="Output 3 2 3 3 2 2 3" xfId="36401"/>
    <cellStyle name="Output 3 2 3 3 2 2 4" xfId="50615"/>
    <cellStyle name="Output 3 2 3 3 2 3" xfId="24770"/>
    <cellStyle name="Output 3 2 3 3 2 4" xfId="28534"/>
    <cellStyle name="Output 3 2 3 3 2 5" xfId="44177"/>
    <cellStyle name="Output 3 2 3 3 3" xfId="7057"/>
    <cellStyle name="Output 3 2 3 3 3 2" xfId="13344"/>
    <cellStyle name="Output 3 2 3 3 3 2 2" xfId="31671"/>
    <cellStyle name="Output 3 2 3 3 3 2 3" xfId="27174"/>
    <cellStyle name="Output 3 2 3 3 3 2 4" xfId="51560"/>
    <cellStyle name="Output 3 2 3 3 3 3" xfId="26509"/>
    <cellStyle name="Output 3 2 3 3 3 4" xfId="38158"/>
    <cellStyle name="Output 3 2 3 3 3 5" xfId="45915"/>
    <cellStyle name="Output 3 2 3 3 4" xfId="8983"/>
    <cellStyle name="Output 3 2 3 3 4 2" xfId="28029"/>
    <cellStyle name="Output 3 2 3 3 4 2 2" xfId="52460"/>
    <cellStyle name="Output 3 2 3 3 4 3" xfId="27544"/>
    <cellStyle name="Output 3 2 3 3 4 4" xfId="47580"/>
    <cellStyle name="Output 3 2 3 3 5" xfId="15007"/>
    <cellStyle name="Output 3 2 3 3 5 2" xfId="33334"/>
    <cellStyle name="Output 3 2 3 3 5 2 2" xfId="52871"/>
    <cellStyle name="Output 3 2 3 3 5 3" xfId="40162"/>
    <cellStyle name="Output 3 2 3 3 5 4" xfId="48335"/>
    <cellStyle name="Output 3 2 3 3 6" xfId="15701"/>
    <cellStyle name="Output 3 2 3 3 6 2" xfId="34028"/>
    <cellStyle name="Output 3 2 3 3 6 2 2" xfId="53251"/>
    <cellStyle name="Output 3 2 3 3 6 3" xfId="40856"/>
    <cellStyle name="Output 3 2 3 3 6 4" xfId="49029"/>
    <cellStyle name="Output 3 2 3 3 7" xfId="16319"/>
    <cellStyle name="Output 3 2 3 3 7 2" xfId="34646"/>
    <cellStyle name="Output 3 2 3 3 7 2 2" xfId="53584"/>
    <cellStyle name="Output 3 2 3 3 7 3" xfId="41474"/>
    <cellStyle name="Output 3 2 3 3 7 4" xfId="49647"/>
    <cellStyle name="Output 3 2 3 3 8" xfId="4966"/>
    <cellStyle name="Output 3 2 3 3 8 2" xfId="50422"/>
    <cellStyle name="Output 3 2 3 3 9" xfId="24418"/>
    <cellStyle name="Output 3 2 3 4" xfId="3325"/>
    <cellStyle name="Output 3 2 3 4 2" xfId="10365"/>
    <cellStyle name="Output 3 2 3 4 2 2" xfId="29083"/>
    <cellStyle name="Output 3 2 3 4 2 3" xfId="27049"/>
    <cellStyle name="Output 3 2 3 4 2 4" xfId="50104"/>
    <cellStyle name="Output 3 2 3 4 3" xfId="4202"/>
    <cellStyle name="Output 3 2 3 4 4" xfId="4504"/>
    <cellStyle name="Output 3 2 3 4 5" xfId="43226"/>
    <cellStyle name="Output 3 2 3 5" xfId="6466"/>
    <cellStyle name="Output 3 2 3 5 2" xfId="12809"/>
    <cellStyle name="Output 3 2 3 5 2 2" xfId="31136"/>
    <cellStyle name="Output 3 2 3 5 2 3" xfId="28736"/>
    <cellStyle name="Output 3 2 3 5 2 4" xfId="51230"/>
    <cellStyle name="Output 3 2 3 5 3" xfId="25918"/>
    <cellStyle name="Output 3 2 3 5 4" xfId="39301"/>
    <cellStyle name="Output 3 2 3 5 5" xfId="45325"/>
    <cellStyle name="Output 3 2 3 6" xfId="6722"/>
    <cellStyle name="Output 3 2 3 6 2" xfId="13018"/>
    <cellStyle name="Output 3 2 3 6 2 2" xfId="31345"/>
    <cellStyle name="Output 3 2 3 6 2 3" xfId="38410"/>
    <cellStyle name="Output 3 2 3 6 2 4" xfId="51377"/>
    <cellStyle name="Output 3 2 3 6 3" xfId="26174"/>
    <cellStyle name="Output 3 2 3 6 4" xfId="28630"/>
    <cellStyle name="Output 3 2 3 6 5" xfId="45580"/>
    <cellStyle name="Output 3 2 3 7" xfId="6314"/>
    <cellStyle name="Output 3 2 3 7 2" xfId="25766"/>
    <cellStyle name="Output 3 2 3 7 2 2" xfId="51139"/>
    <cellStyle name="Output 3 2 3 7 3" xfId="36417"/>
    <cellStyle name="Output 3 2 3 7 4" xfId="45173"/>
    <cellStyle name="Output 3 2 3 8" xfId="13970"/>
    <cellStyle name="Output 3 2 3 8 2" xfId="32297"/>
    <cellStyle name="Output 3 2 3 8 2 2" xfId="51981"/>
    <cellStyle name="Output 3 2 3 8 3" xfId="29580"/>
    <cellStyle name="Output 3 2 3 8 4" xfId="46701"/>
    <cellStyle name="Output 3 2 3 9" xfId="14265"/>
    <cellStyle name="Output 3 2 3 9 2" xfId="32592"/>
    <cellStyle name="Output 3 2 3 9 2 2" xfId="52143"/>
    <cellStyle name="Output 3 2 3 9 3" xfId="28262"/>
    <cellStyle name="Output 3 2 3 9 4" xfId="46996"/>
    <cellStyle name="Output 3 2 4" xfId="1726"/>
    <cellStyle name="Output 3 2 4 10" xfId="10057"/>
    <cellStyle name="Output 3 2 4 10 2" xfId="28835"/>
    <cellStyle name="Output 3 2 4 10 2 2" xfId="50013"/>
    <cellStyle name="Output 3 2 4 10 3" xfId="29291"/>
    <cellStyle name="Output 3 2 4 10 4" xfId="43070"/>
    <cellStyle name="Output 3 2 4 11" xfId="11408"/>
    <cellStyle name="Output 3 2 4 11 2" xfId="29820"/>
    <cellStyle name="Output 3 2 4 11 2 2" xfId="50224"/>
    <cellStyle name="Output 3 2 4 11 3" xfId="39192"/>
    <cellStyle name="Output 3 2 4 11 4" xfId="43457"/>
    <cellStyle name="Output 3 2 4 12" xfId="4252"/>
    <cellStyle name="Output 3 2 4 12 2" xfId="49898"/>
    <cellStyle name="Output 3 2 4 13" xfId="23763"/>
    <cellStyle name="Output 3 2 4 14" xfId="29847"/>
    <cellStyle name="Output 3 2 4 15" xfId="36990"/>
    <cellStyle name="Output 3 2 4 16" xfId="41959"/>
    <cellStyle name="Output 3 2 4 17" xfId="42851"/>
    <cellStyle name="Output 3 2 4 2" xfId="2391"/>
    <cellStyle name="Output 3 2 4 2 10" xfId="3953"/>
    <cellStyle name="Output 3 2 4 2 11" xfId="41840"/>
    <cellStyle name="Output 3 2 4 2 12" xfId="27228"/>
    <cellStyle name="Output 3 2 4 2 13" xfId="43710"/>
    <cellStyle name="Output 3 2 4 2 2" xfId="5804"/>
    <cellStyle name="Output 3 2 4 2 2 2" xfId="12211"/>
    <cellStyle name="Output 3 2 4 2 2 2 2" xfId="30538"/>
    <cellStyle name="Output 3 2 4 2 2 2 3" xfId="4052"/>
    <cellStyle name="Output 3 2 4 2 2 2 4" xfId="50887"/>
    <cellStyle name="Output 3 2 4 2 2 3" xfId="25256"/>
    <cellStyle name="Output 3 2 4 2 2 4" xfId="38238"/>
    <cellStyle name="Output 3 2 4 2 2 5" xfId="44663"/>
    <cellStyle name="Output 3 2 4 2 3" xfId="6942"/>
    <cellStyle name="Output 3 2 4 2 3 2" xfId="13229"/>
    <cellStyle name="Output 3 2 4 2 3 2 2" xfId="31556"/>
    <cellStyle name="Output 3 2 4 2 3 2 3" xfId="2995"/>
    <cellStyle name="Output 3 2 4 2 3 2 4" xfId="51499"/>
    <cellStyle name="Output 3 2 4 2 3 3" xfId="26394"/>
    <cellStyle name="Output 3 2 4 2 3 4" xfId="38816"/>
    <cellStyle name="Output 3 2 4 2 3 5" xfId="45800"/>
    <cellStyle name="Output 3 2 4 2 4" xfId="8868"/>
    <cellStyle name="Output 3 2 4 2 4 2" xfId="27914"/>
    <cellStyle name="Output 3 2 4 2 4 2 2" xfId="52399"/>
    <cellStyle name="Output 3 2 4 2 4 3" xfId="37679"/>
    <cellStyle name="Output 3 2 4 2 4 4" xfId="47465"/>
    <cellStyle name="Output 3 2 4 2 5" xfId="14892"/>
    <cellStyle name="Output 3 2 4 2 5 2" xfId="33219"/>
    <cellStyle name="Output 3 2 4 2 5 2 2" xfId="52810"/>
    <cellStyle name="Output 3 2 4 2 5 3" xfId="40047"/>
    <cellStyle name="Output 3 2 4 2 5 4" xfId="48220"/>
    <cellStyle name="Output 3 2 4 2 6" xfId="15586"/>
    <cellStyle name="Output 3 2 4 2 6 2" xfId="33913"/>
    <cellStyle name="Output 3 2 4 2 6 2 2" xfId="53190"/>
    <cellStyle name="Output 3 2 4 2 6 3" xfId="40741"/>
    <cellStyle name="Output 3 2 4 2 6 4" xfId="48914"/>
    <cellStyle name="Output 3 2 4 2 7" xfId="16204"/>
    <cellStyle name="Output 3 2 4 2 7 2" xfId="34531"/>
    <cellStyle name="Output 3 2 4 2 7 2 2" xfId="53523"/>
    <cellStyle name="Output 3 2 4 2 7 3" xfId="41359"/>
    <cellStyle name="Output 3 2 4 2 7 4" xfId="49532"/>
    <cellStyle name="Output 3 2 4 2 8" xfId="4851"/>
    <cellStyle name="Output 3 2 4 2 8 2" xfId="50361"/>
    <cellStyle name="Output 3 2 4 2 9" xfId="24303"/>
    <cellStyle name="Output 3 2 4 3" xfId="2279"/>
    <cellStyle name="Output 3 2 4 3 10" xfId="4207"/>
    <cellStyle name="Output 3 2 4 3 11" xfId="42260"/>
    <cellStyle name="Output 3 2 4 3 12" xfId="37932"/>
    <cellStyle name="Output 3 2 4 3 13" xfId="43598"/>
    <cellStyle name="Output 3 2 4 3 2" xfId="5369"/>
    <cellStyle name="Output 3 2 4 3 2 2" xfId="11811"/>
    <cellStyle name="Output 3 2 4 3 2 2 2" xfId="30138"/>
    <cellStyle name="Output 3 2 4 3 2 2 3" xfId="37012"/>
    <cellStyle name="Output 3 2 4 3 2 2 4" xfId="50644"/>
    <cellStyle name="Output 3 2 4 3 2 3" xfId="24821"/>
    <cellStyle name="Output 3 2 4 3 2 4" xfId="37017"/>
    <cellStyle name="Output 3 2 4 3 2 5" xfId="44228"/>
    <cellStyle name="Output 3 2 4 3 3" xfId="6830"/>
    <cellStyle name="Output 3 2 4 3 3 2" xfId="13117"/>
    <cellStyle name="Output 3 2 4 3 3 2 2" xfId="31444"/>
    <cellStyle name="Output 3 2 4 3 3 2 3" xfId="26908"/>
    <cellStyle name="Output 3 2 4 3 3 2 4" xfId="51438"/>
    <cellStyle name="Output 3 2 4 3 3 3" xfId="26282"/>
    <cellStyle name="Output 3 2 4 3 3 4" xfId="36194"/>
    <cellStyle name="Output 3 2 4 3 3 5" xfId="45688"/>
    <cellStyle name="Output 3 2 4 3 4" xfId="8756"/>
    <cellStyle name="Output 3 2 4 3 4 2" xfId="27802"/>
    <cellStyle name="Output 3 2 4 3 4 2 2" xfId="52338"/>
    <cellStyle name="Output 3 2 4 3 4 3" xfId="36845"/>
    <cellStyle name="Output 3 2 4 3 4 4" xfId="47353"/>
    <cellStyle name="Output 3 2 4 3 5" xfId="14780"/>
    <cellStyle name="Output 3 2 4 3 5 2" xfId="33107"/>
    <cellStyle name="Output 3 2 4 3 5 2 2" xfId="52749"/>
    <cellStyle name="Output 3 2 4 3 5 3" xfId="39935"/>
    <cellStyle name="Output 3 2 4 3 5 4" xfId="48108"/>
    <cellStyle name="Output 3 2 4 3 6" xfId="15474"/>
    <cellStyle name="Output 3 2 4 3 6 2" xfId="33801"/>
    <cellStyle name="Output 3 2 4 3 6 2 2" xfId="53129"/>
    <cellStyle name="Output 3 2 4 3 6 3" xfId="40629"/>
    <cellStyle name="Output 3 2 4 3 6 4" xfId="48802"/>
    <cellStyle name="Output 3 2 4 3 7" xfId="16092"/>
    <cellStyle name="Output 3 2 4 3 7 2" xfId="34419"/>
    <cellStyle name="Output 3 2 4 3 7 2 2" xfId="53462"/>
    <cellStyle name="Output 3 2 4 3 7 3" xfId="41247"/>
    <cellStyle name="Output 3 2 4 3 7 4" xfId="49420"/>
    <cellStyle name="Output 3 2 4 3 8" xfId="4739"/>
    <cellStyle name="Output 3 2 4 3 8 2" xfId="50300"/>
    <cellStyle name="Output 3 2 4 3 9" xfId="24191"/>
    <cellStyle name="Output 3 2 4 4" xfId="6309"/>
    <cellStyle name="Output 3 2 4 4 2" xfId="12674"/>
    <cellStyle name="Output 3 2 4 4 2 2" xfId="31001"/>
    <cellStyle name="Output 3 2 4 4 2 3" xfId="36655"/>
    <cellStyle name="Output 3 2 4 4 2 4" xfId="51137"/>
    <cellStyle name="Output 3 2 4 4 3" xfId="25761"/>
    <cellStyle name="Output 3 2 4 4 4" xfId="35155"/>
    <cellStyle name="Output 3 2 4 4 5" xfId="45168"/>
    <cellStyle name="Output 3 2 4 5" xfId="3275"/>
    <cellStyle name="Output 3 2 4 5 2" xfId="10317"/>
    <cellStyle name="Output 3 2 4 5 2 2" xfId="29035"/>
    <cellStyle name="Output 3 2 4 5 2 3" xfId="27522"/>
    <cellStyle name="Output 3 2 4 5 2 4" xfId="50072"/>
    <cellStyle name="Output 3 2 4 5 3" xfId="3053"/>
    <cellStyle name="Output 3 2 4 5 4" xfId="2848"/>
    <cellStyle name="Output 3 2 4 5 5" xfId="43176"/>
    <cellStyle name="Output 3 2 4 6" xfId="5564"/>
    <cellStyle name="Output 3 2 4 6 2" xfId="11993"/>
    <cellStyle name="Output 3 2 4 6 2 2" xfId="30320"/>
    <cellStyle name="Output 3 2 4 6 2 3" xfId="23643"/>
    <cellStyle name="Output 3 2 4 6 2 4" xfId="50759"/>
    <cellStyle name="Output 3 2 4 6 3" xfId="25016"/>
    <cellStyle name="Output 3 2 4 6 4" xfId="37210"/>
    <cellStyle name="Output 3 2 4 6 5" xfId="44423"/>
    <cellStyle name="Output 3 2 4 7" xfId="3332"/>
    <cellStyle name="Output 3 2 4 7 2" xfId="4610"/>
    <cellStyle name="Output 3 2 4 7 2 2" xfId="50107"/>
    <cellStyle name="Output 3 2 4 7 3" xfId="2873"/>
    <cellStyle name="Output 3 2 4 7 4" xfId="43233"/>
    <cellStyle name="Output 3 2 4 8" xfId="14233"/>
    <cellStyle name="Output 3 2 4 8 2" xfId="32560"/>
    <cellStyle name="Output 3 2 4 8 2 2" xfId="52127"/>
    <cellStyle name="Output 3 2 4 8 3" xfId="38104"/>
    <cellStyle name="Output 3 2 4 8 4" xfId="46964"/>
    <cellStyle name="Output 3 2 4 9" xfId="13789"/>
    <cellStyle name="Output 3 2 4 9 2" xfId="32116"/>
    <cellStyle name="Output 3 2 4 9 2 2" xfId="51840"/>
    <cellStyle name="Output 3 2 4 9 3" xfId="28599"/>
    <cellStyle name="Output 3 2 4 9 4" xfId="46437"/>
    <cellStyle name="Output 3 2 5" xfId="2521"/>
    <cellStyle name="Output 3 2 5 10" xfId="36663"/>
    <cellStyle name="Output 3 2 5 11" xfId="41808"/>
    <cellStyle name="Output 3 2 5 12" xfId="42155"/>
    <cellStyle name="Output 3 2 5 13" xfId="43840"/>
    <cellStyle name="Output 3 2 5 2" xfId="5802"/>
    <cellStyle name="Output 3 2 5 2 2" xfId="12209"/>
    <cellStyle name="Output 3 2 5 2 2 2" xfId="30536"/>
    <cellStyle name="Output 3 2 5 2 2 3" xfId="37987"/>
    <cellStyle name="Output 3 2 5 2 2 4" xfId="50885"/>
    <cellStyle name="Output 3 2 5 2 3" xfId="25254"/>
    <cellStyle name="Output 3 2 5 2 4" xfId="35205"/>
    <cellStyle name="Output 3 2 5 2 5" xfId="44661"/>
    <cellStyle name="Output 3 2 5 3" xfId="7072"/>
    <cellStyle name="Output 3 2 5 3 2" xfId="13359"/>
    <cellStyle name="Output 3 2 5 3 2 2" xfId="31686"/>
    <cellStyle name="Output 3 2 5 3 2 3" xfId="37822"/>
    <cellStyle name="Output 3 2 5 3 2 4" xfId="51567"/>
    <cellStyle name="Output 3 2 5 3 3" xfId="26524"/>
    <cellStyle name="Output 3 2 5 3 4" xfId="27547"/>
    <cellStyle name="Output 3 2 5 3 5" xfId="45930"/>
    <cellStyle name="Output 3 2 5 4" xfId="8998"/>
    <cellStyle name="Output 3 2 5 4 2" xfId="28044"/>
    <cellStyle name="Output 3 2 5 4 2 2" xfId="52467"/>
    <cellStyle name="Output 3 2 5 4 3" xfId="39027"/>
    <cellStyle name="Output 3 2 5 4 4" xfId="47595"/>
    <cellStyle name="Output 3 2 5 5" xfId="15022"/>
    <cellStyle name="Output 3 2 5 5 2" xfId="33349"/>
    <cellStyle name="Output 3 2 5 5 2 2" xfId="52878"/>
    <cellStyle name="Output 3 2 5 5 3" xfId="40177"/>
    <cellStyle name="Output 3 2 5 5 4" xfId="48350"/>
    <cellStyle name="Output 3 2 5 6" xfId="15716"/>
    <cellStyle name="Output 3 2 5 6 2" xfId="34043"/>
    <cellStyle name="Output 3 2 5 6 2 2" xfId="53258"/>
    <cellStyle name="Output 3 2 5 6 3" xfId="40871"/>
    <cellStyle name="Output 3 2 5 6 4" xfId="49044"/>
    <cellStyle name="Output 3 2 5 7" xfId="16334"/>
    <cellStyle name="Output 3 2 5 7 2" xfId="34661"/>
    <cellStyle name="Output 3 2 5 7 2 2" xfId="53591"/>
    <cellStyle name="Output 3 2 5 7 3" xfId="41489"/>
    <cellStyle name="Output 3 2 5 7 4" xfId="49662"/>
    <cellStyle name="Output 3 2 5 8" xfId="4981"/>
    <cellStyle name="Output 3 2 5 8 2" xfId="50429"/>
    <cellStyle name="Output 3 2 5 9" xfId="24433"/>
    <cellStyle name="Output 3 2 6" xfId="977"/>
    <cellStyle name="Output 3 2 6 10" xfId="35398"/>
    <cellStyle name="Output 3 2 6 11" xfId="29947"/>
    <cellStyle name="Output 3 2 6 12" xfId="29952"/>
    <cellStyle name="Output 3 2 6 13" xfId="43358"/>
    <cellStyle name="Output 3 2 6 2" xfId="6430"/>
    <cellStyle name="Output 3 2 6 2 2" xfId="12781"/>
    <cellStyle name="Output 3 2 6 2 2 2" xfId="31108"/>
    <cellStyle name="Output 3 2 6 2 2 3" xfId="36632"/>
    <cellStyle name="Output 3 2 6 2 2 4" xfId="51208"/>
    <cellStyle name="Output 3 2 6 2 3" xfId="25882"/>
    <cellStyle name="Output 3 2 6 2 4" xfId="29537"/>
    <cellStyle name="Output 3 2 6 2 5" xfId="45289"/>
    <cellStyle name="Output 3 2 6 3" xfId="6464"/>
    <cellStyle name="Output 3 2 6 3 2" xfId="12807"/>
    <cellStyle name="Output 3 2 6 3 2 2" xfId="31134"/>
    <cellStyle name="Output 3 2 6 3 2 3" xfId="36221"/>
    <cellStyle name="Output 3 2 6 3 2 4" xfId="51229"/>
    <cellStyle name="Output 3 2 6 3 3" xfId="25916"/>
    <cellStyle name="Output 3 2 6 3 4" xfId="37520"/>
    <cellStyle name="Output 3 2 6 3 5" xfId="45323"/>
    <cellStyle name="Output 3 2 6 4" xfId="7605"/>
    <cellStyle name="Output 3 2 6 4 2" xfId="26988"/>
    <cellStyle name="Output 3 2 6 4 2 2" xfId="51871"/>
    <cellStyle name="Output 3 2 6 4 3" xfId="28544"/>
    <cellStyle name="Output 3 2 6 4 4" xfId="46485"/>
    <cellStyle name="Output 3 2 6 5" xfId="13758"/>
    <cellStyle name="Output 3 2 6 5 2" xfId="32085"/>
    <cellStyle name="Output 3 2 6 5 2 2" xfId="51815"/>
    <cellStyle name="Output 3 2 6 5 3" xfId="4288"/>
    <cellStyle name="Output 3 2 6 5 4" xfId="46398"/>
    <cellStyle name="Output 3 2 6 6" xfId="14270"/>
    <cellStyle name="Output 3 2 6 6 2" xfId="32597"/>
    <cellStyle name="Output 3 2 6 6 2 2" xfId="52146"/>
    <cellStyle name="Output 3 2 6 6 3" xfId="28773"/>
    <cellStyle name="Output 3 2 6 6 4" xfId="47001"/>
    <cellStyle name="Output 3 2 6 7" xfId="13904"/>
    <cellStyle name="Output 3 2 6 7 2" xfId="32231"/>
    <cellStyle name="Output 3 2 6 7 2 2" xfId="51941"/>
    <cellStyle name="Output 3 2 6 7 3" xfId="23640"/>
    <cellStyle name="Output 3 2 6 7 4" xfId="46631"/>
    <cellStyle name="Output 3 2 6 8" xfId="3642"/>
    <cellStyle name="Output 3 2 6 8 2" xfId="50174"/>
    <cellStyle name="Output 3 2 6 9" xfId="2762"/>
    <cellStyle name="Output 3 2 7" xfId="6480"/>
    <cellStyle name="Output 3 2 7 2" xfId="12820"/>
    <cellStyle name="Output 3 2 7 2 2" xfId="31147"/>
    <cellStyle name="Output 3 2 7 2 3" xfId="39023"/>
    <cellStyle name="Output 3 2 7 2 4" xfId="51238"/>
    <cellStyle name="Output 3 2 7 3" xfId="25932"/>
    <cellStyle name="Output 3 2 7 4" xfId="29637"/>
    <cellStyle name="Output 3 2 7 5" xfId="45339"/>
    <cellStyle name="Output 3 2 8" xfId="5376"/>
    <cellStyle name="Output 3 2 8 2" xfId="11816"/>
    <cellStyle name="Output 3 2 8 2 2" xfId="30143"/>
    <cellStyle name="Output 3 2 8 2 3" xfId="36116"/>
    <cellStyle name="Output 3 2 8 2 4" xfId="50648"/>
    <cellStyle name="Output 3 2 8 3" xfId="24828"/>
    <cellStyle name="Output 3 2 8 4" xfId="28633"/>
    <cellStyle name="Output 3 2 8 5" xfId="44235"/>
    <cellStyle name="Output 3 2 9" xfId="3305"/>
    <cellStyle name="Output 3 2 9 2" xfId="10345"/>
    <cellStyle name="Output 3 2 9 2 2" xfId="29063"/>
    <cellStyle name="Output 3 2 9 2 3" xfId="24058"/>
    <cellStyle name="Output 3 2 9 2 4" xfId="50091"/>
    <cellStyle name="Output 3 2 9 3" xfId="4006"/>
    <cellStyle name="Output 3 2 9 4" xfId="3685"/>
    <cellStyle name="Output 3 2 9 5" xfId="43206"/>
    <cellStyle name="Output 3 20" xfId="2918"/>
    <cellStyle name="Output 3 21" xfId="4533"/>
    <cellStyle name="Output 3 22" xfId="38446"/>
    <cellStyle name="Output 3 23" xfId="29429"/>
    <cellStyle name="Output 3 24" xfId="42114"/>
    <cellStyle name="Output 3 25" xfId="42781"/>
    <cellStyle name="Output 3 3" xfId="499"/>
    <cellStyle name="Output 3 3 10" xfId="7337"/>
    <cellStyle name="Output 3 3 10 2" xfId="26789"/>
    <cellStyle name="Output 3 3 10 2 2" xfId="51711"/>
    <cellStyle name="Output 3 3 10 3" xfId="36309"/>
    <cellStyle name="Output 3 3 10 4" xfId="46195"/>
    <cellStyle name="Output 3 3 11" xfId="13640"/>
    <cellStyle name="Output 3 3 11 2" xfId="31967"/>
    <cellStyle name="Output 3 3 11 2 2" xfId="51756"/>
    <cellStyle name="Output 3 3 11 3" xfId="38019"/>
    <cellStyle name="Output 3 3 11 4" xfId="46280"/>
    <cellStyle name="Output 3 3 12" xfId="10011"/>
    <cellStyle name="Output 3 3 12 2" xfId="28796"/>
    <cellStyle name="Output 3 3 12 2 2" xfId="50001"/>
    <cellStyle name="Output 3 3 12 3" xfId="38517"/>
    <cellStyle name="Output 3 3 12 4" xfId="43044"/>
    <cellStyle name="Output 3 3 13" xfId="13578"/>
    <cellStyle name="Output 3 3 13 2" xfId="31905"/>
    <cellStyle name="Output 3 3 13 2 2" xfId="51725"/>
    <cellStyle name="Output 3 3 13 3" xfId="38201"/>
    <cellStyle name="Output 3 3 13 4" xfId="46218"/>
    <cellStyle name="Output 3 3 14" xfId="10158"/>
    <cellStyle name="Output 3 3 14 2" xfId="28904"/>
    <cellStyle name="Output 3 3 14 2 2" xfId="50020"/>
    <cellStyle name="Output 3 3 14 3" xfId="29442"/>
    <cellStyle name="Output 3 3 14 4" xfId="43079"/>
    <cellStyle name="Output 3 3 15" xfId="2979"/>
    <cellStyle name="Output 3 3 16" xfId="2828"/>
    <cellStyle name="Output 3 3 17" xfId="3011"/>
    <cellStyle name="Output 3 3 18" xfId="42313"/>
    <cellStyle name="Output 3 3 19" xfId="35860"/>
    <cellStyle name="Output 3 3 2" xfId="798"/>
    <cellStyle name="Output 3 3 2 10" xfId="14407"/>
    <cellStyle name="Output 3 3 2 10 2" xfId="32734"/>
    <cellStyle name="Output 3 3 2 10 2 2" xfId="52255"/>
    <cellStyle name="Output 3 3 2 10 3" xfId="39562"/>
    <cellStyle name="Output 3 3 2 10 4" xfId="47198"/>
    <cellStyle name="Output 3 3 2 11" xfId="14641"/>
    <cellStyle name="Output 3 3 2 11 2" xfId="32968"/>
    <cellStyle name="Output 3 3 2 11 2 2" xfId="52674"/>
    <cellStyle name="Output 3 3 2 11 3" xfId="39796"/>
    <cellStyle name="Output 3 3 2 11 4" xfId="47969"/>
    <cellStyle name="Output 3 3 2 12" xfId="15363"/>
    <cellStyle name="Output 3 3 2 12 2" xfId="33690"/>
    <cellStyle name="Output 3 3 2 12 2 2" xfId="53068"/>
    <cellStyle name="Output 3 3 2 12 3" xfId="40518"/>
    <cellStyle name="Output 3 3 2 12 4" xfId="48691"/>
    <cellStyle name="Output 3 3 2 13" xfId="3147"/>
    <cellStyle name="Output 3 3 2 13 2" xfId="49940"/>
    <cellStyle name="Output 3 3 2 14" xfId="2815"/>
    <cellStyle name="Output 3 3 2 15" xfId="27210"/>
    <cellStyle name="Output 3 3 2 16" xfId="29464"/>
    <cellStyle name="Output 3 3 2 17" xfId="23645"/>
    <cellStyle name="Output 3 3 2 18" xfId="42930"/>
    <cellStyle name="Output 3 3 2 2" xfId="1988"/>
    <cellStyle name="Output 3 3 2 2 10" xfId="4475"/>
    <cellStyle name="Output 3 3 2 2 10 2" xfId="50240"/>
    <cellStyle name="Output 3 3 2 2 11" xfId="23970"/>
    <cellStyle name="Output 3 3 2 2 12" xfId="37756"/>
    <cellStyle name="Output 3 3 2 2 13" xfId="27271"/>
    <cellStyle name="Output 3 3 2 2 14" xfId="41967"/>
    <cellStyle name="Output 3 3 2 2 15" xfId="43489"/>
    <cellStyle name="Output 3 3 2 2 2" xfId="2523"/>
    <cellStyle name="Output 3 3 2 2 2 10" xfId="35014"/>
    <cellStyle name="Output 3 3 2 2 2 11" xfId="42518"/>
    <cellStyle name="Output 3 3 2 2 2 12" xfId="23852"/>
    <cellStyle name="Output 3 3 2 2 2 13" xfId="43842"/>
    <cellStyle name="Output 3 3 2 2 2 2" xfId="5653"/>
    <cellStyle name="Output 3 3 2 2 2 2 2" xfId="12077"/>
    <cellStyle name="Output 3 3 2 2 2 2 2 2" xfId="30404"/>
    <cellStyle name="Output 3 3 2 2 2 2 2 3" xfId="27620"/>
    <cellStyle name="Output 3 3 2 2 2 2 2 4" xfId="50802"/>
    <cellStyle name="Output 3 3 2 2 2 2 3" xfId="25105"/>
    <cellStyle name="Output 3 3 2 2 2 2 4" xfId="36712"/>
    <cellStyle name="Output 3 3 2 2 2 2 5" xfId="44512"/>
    <cellStyle name="Output 3 3 2 2 2 3" xfId="7074"/>
    <cellStyle name="Output 3 3 2 2 2 3 2" xfId="13361"/>
    <cellStyle name="Output 3 3 2 2 2 3 2 2" xfId="31688"/>
    <cellStyle name="Output 3 3 2 2 2 3 2 3" xfId="26848"/>
    <cellStyle name="Output 3 3 2 2 2 3 2 4" xfId="51568"/>
    <cellStyle name="Output 3 3 2 2 2 3 3" xfId="26526"/>
    <cellStyle name="Output 3 3 2 2 2 3 4" xfId="36226"/>
    <cellStyle name="Output 3 3 2 2 2 3 5" xfId="45932"/>
    <cellStyle name="Output 3 3 2 2 2 4" xfId="9000"/>
    <cellStyle name="Output 3 3 2 2 2 4 2" xfId="28046"/>
    <cellStyle name="Output 3 3 2 2 2 4 2 2" xfId="52468"/>
    <cellStyle name="Output 3 3 2 2 2 4 3" xfId="36882"/>
    <cellStyle name="Output 3 3 2 2 2 4 4" xfId="47597"/>
    <cellStyle name="Output 3 3 2 2 2 5" xfId="15024"/>
    <cellStyle name="Output 3 3 2 2 2 5 2" xfId="33351"/>
    <cellStyle name="Output 3 3 2 2 2 5 2 2" xfId="52879"/>
    <cellStyle name="Output 3 3 2 2 2 5 3" xfId="40179"/>
    <cellStyle name="Output 3 3 2 2 2 5 4" xfId="48352"/>
    <cellStyle name="Output 3 3 2 2 2 6" xfId="15718"/>
    <cellStyle name="Output 3 3 2 2 2 6 2" xfId="34045"/>
    <cellStyle name="Output 3 3 2 2 2 6 2 2" xfId="53259"/>
    <cellStyle name="Output 3 3 2 2 2 6 3" xfId="40873"/>
    <cellStyle name="Output 3 3 2 2 2 6 4" xfId="49046"/>
    <cellStyle name="Output 3 3 2 2 2 7" xfId="16336"/>
    <cellStyle name="Output 3 3 2 2 2 7 2" xfId="34663"/>
    <cellStyle name="Output 3 3 2 2 2 7 2 2" xfId="53592"/>
    <cellStyle name="Output 3 3 2 2 2 7 3" xfId="41491"/>
    <cellStyle name="Output 3 3 2 2 2 7 4" xfId="49664"/>
    <cellStyle name="Output 3 3 2 2 2 8" xfId="4983"/>
    <cellStyle name="Output 3 3 2 2 2 8 2" xfId="50430"/>
    <cellStyle name="Output 3 3 2 2 2 9" xfId="24435"/>
    <cellStyle name="Output 3 3 2 2 3" xfId="2707"/>
    <cellStyle name="Output 3 3 2 2 3 10" xfId="39302"/>
    <cellStyle name="Output 3 3 2 2 3 11" xfId="26911"/>
    <cellStyle name="Output 3 3 2 2 3 12" xfId="42506"/>
    <cellStyle name="Output 3 3 2 2 3 13" xfId="44026"/>
    <cellStyle name="Output 3 3 2 2 3 2" xfId="6522"/>
    <cellStyle name="Output 3 3 2 2 3 2 2" xfId="12858"/>
    <cellStyle name="Output 3 3 2 2 3 2 2 2" xfId="31185"/>
    <cellStyle name="Output 3 3 2 2 3 2 2 3" xfId="37515"/>
    <cellStyle name="Output 3 3 2 2 3 2 2 4" xfId="51263"/>
    <cellStyle name="Output 3 3 2 2 3 2 3" xfId="25974"/>
    <cellStyle name="Output 3 3 2 2 3 2 4" xfId="37451"/>
    <cellStyle name="Output 3 3 2 2 3 2 5" xfId="45380"/>
    <cellStyle name="Output 3 3 2 2 3 3" xfId="7258"/>
    <cellStyle name="Output 3 3 2 2 3 3 2" xfId="13545"/>
    <cellStyle name="Output 3 3 2 2 3 3 2 2" xfId="31872"/>
    <cellStyle name="Output 3 3 2 2 3 3 2 3" xfId="38056"/>
    <cellStyle name="Output 3 3 2 2 3 3 2 4" xfId="51666"/>
    <cellStyle name="Output 3 3 2 2 3 3 3" xfId="26710"/>
    <cellStyle name="Output 3 3 2 2 3 3 4" xfId="28271"/>
    <cellStyle name="Output 3 3 2 2 3 3 5" xfId="46116"/>
    <cellStyle name="Output 3 3 2 2 3 4" xfId="9184"/>
    <cellStyle name="Output 3 3 2 2 3 4 2" xfId="28230"/>
    <cellStyle name="Output 3 3 2 2 3 4 2 2" xfId="52566"/>
    <cellStyle name="Output 3 3 2 2 3 4 3" xfId="38802"/>
    <cellStyle name="Output 3 3 2 2 3 4 4" xfId="47781"/>
    <cellStyle name="Output 3 3 2 2 3 5" xfId="15208"/>
    <cellStyle name="Output 3 3 2 2 3 5 2" xfId="33535"/>
    <cellStyle name="Output 3 3 2 2 3 5 2 2" xfId="52977"/>
    <cellStyle name="Output 3 3 2 2 3 5 3" xfId="40363"/>
    <cellStyle name="Output 3 3 2 2 3 5 4" xfId="48536"/>
    <cellStyle name="Output 3 3 2 2 3 6" xfId="15902"/>
    <cellStyle name="Output 3 3 2 2 3 6 2" xfId="34229"/>
    <cellStyle name="Output 3 3 2 2 3 6 2 2" xfId="53357"/>
    <cellStyle name="Output 3 3 2 2 3 6 3" xfId="41057"/>
    <cellStyle name="Output 3 3 2 2 3 6 4" xfId="49230"/>
    <cellStyle name="Output 3 3 2 2 3 7" xfId="16520"/>
    <cellStyle name="Output 3 3 2 2 3 7 2" xfId="34847"/>
    <cellStyle name="Output 3 3 2 2 3 7 2 2" xfId="53690"/>
    <cellStyle name="Output 3 3 2 2 3 7 3" xfId="41675"/>
    <cellStyle name="Output 3 3 2 2 3 7 4" xfId="49848"/>
    <cellStyle name="Output 3 3 2 2 3 8" xfId="5167"/>
    <cellStyle name="Output 3 3 2 2 3 8 2" xfId="50528"/>
    <cellStyle name="Output 3 3 2 2 3 9" xfId="24619"/>
    <cellStyle name="Output 3 3 2 2 4" xfId="3375"/>
    <cellStyle name="Output 3 3 2 2 4 2" xfId="10411"/>
    <cellStyle name="Output 3 3 2 2 4 2 2" xfId="29122"/>
    <cellStyle name="Output 3 3 2 2 4 2 3" xfId="38109"/>
    <cellStyle name="Output 3 3 2 2 4 2 4" xfId="50119"/>
    <cellStyle name="Output 3 3 2 2 4 3" xfId="4564"/>
    <cellStyle name="Output 3 3 2 2 4 4" xfId="2902"/>
    <cellStyle name="Output 3 3 2 2 4 5" xfId="43258"/>
    <cellStyle name="Output 3 3 2 2 5" xfId="6655"/>
    <cellStyle name="Output 3 3 2 2 5 2" xfId="12969"/>
    <cellStyle name="Output 3 3 2 2 5 2 2" xfId="31296"/>
    <cellStyle name="Output 3 3 2 2 5 2 3" xfId="23864"/>
    <cellStyle name="Output 3 3 2 2 5 2 4" xfId="51337"/>
    <cellStyle name="Output 3 3 2 2 5 3" xfId="26107"/>
    <cellStyle name="Output 3 3 2 2 5 4" xfId="39063"/>
    <cellStyle name="Output 3 3 2 2 5 5" xfId="45513"/>
    <cellStyle name="Output 3 3 2 2 6" xfId="8465"/>
    <cellStyle name="Output 3 3 2 2 6 2" xfId="27579"/>
    <cellStyle name="Output 3 3 2 2 6 2 2" xfId="52229"/>
    <cellStyle name="Output 3 3 2 2 6 3" xfId="23808"/>
    <cellStyle name="Output 3 3 2 2 6 4" xfId="47149"/>
    <cellStyle name="Output 3 3 2 2 7" xfId="14596"/>
    <cellStyle name="Output 3 3 2 2 7 2" xfId="32923"/>
    <cellStyle name="Output 3 3 2 2 7 2 2" xfId="52649"/>
    <cellStyle name="Output 3 3 2 2 7 3" xfId="39751"/>
    <cellStyle name="Output 3 3 2 2 7 4" xfId="47924"/>
    <cellStyle name="Output 3 3 2 2 8" xfId="15324"/>
    <cellStyle name="Output 3 3 2 2 8 2" xfId="33651"/>
    <cellStyle name="Output 3 3 2 2 8 2 2" xfId="53046"/>
    <cellStyle name="Output 3 3 2 2 8 3" xfId="40479"/>
    <cellStyle name="Output 3 3 2 2 8 4" xfId="48652"/>
    <cellStyle name="Output 3 3 2 2 9" xfId="15983"/>
    <cellStyle name="Output 3 3 2 2 9 2" xfId="34310"/>
    <cellStyle name="Output 3 3 2 2 9 2 2" xfId="53402"/>
    <cellStyle name="Output 3 3 2 2 9 3" xfId="41138"/>
    <cellStyle name="Output 3 3 2 2 9 4" xfId="49311"/>
    <cellStyle name="Output 3 3 2 3" xfId="2510"/>
    <cellStyle name="Output 3 3 2 3 10" xfId="35464"/>
    <cellStyle name="Output 3 3 2 3 11" xfId="42744"/>
    <cellStyle name="Output 3 3 2 3 12" xfId="42263"/>
    <cellStyle name="Output 3 3 2 3 13" xfId="43829"/>
    <cellStyle name="Output 3 3 2 3 2" xfId="5714"/>
    <cellStyle name="Output 3 3 2 3 2 2" xfId="12132"/>
    <cellStyle name="Output 3 3 2 3 2 2 2" xfId="30459"/>
    <cellStyle name="Output 3 3 2 3 2 2 3" xfId="37281"/>
    <cellStyle name="Output 3 3 2 3 2 2 4" xfId="50835"/>
    <cellStyle name="Output 3 3 2 3 2 3" xfId="25166"/>
    <cellStyle name="Output 3 3 2 3 2 4" xfId="38936"/>
    <cellStyle name="Output 3 3 2 3 2 5" xfId="44573"/>
    <cellStyle name="Output 3 3 2 3 3" xfId="7061"/>
    <cellStyle name="Output 3 3 2 3 3 2" xfId="13348"/>
    <cellStyle name="Output 3 3 2 3 3 2 2" xfId="31675"/>
    <cellStyle name="Output 3 3 2 3 3 2 3" xfId="37190"/>
    <cellStyle name="Output 3 3 2 3 3 2 4" xfId="51561"/>
    <cellStyle name="Output 3 3 2 3 3 3" xfId="26513"/>
    <cellStyle name="Output 3 3 2 3 3 4" xfId="35130"/>
    <cellStyle name="Output 3 3 2 3 3 5" xfId="45919"/>
    <cellStyle name="Output 3 3 2 3 4" xfId="8987"/>
    <cellStyle name="Output 3 3 2 3 4 2" xfId="28033"/>
    <cellStyle name="Output 3 3 2 3 4 2 2" xfId="52461"/>
    <cellStyle name="Output 3 3 2 3 4 3" xfId="28739"/>
    <cellStyle name="Output 3 3 2 3 4 4" xfId="47584"/>
    <cellStyle name="Output 3 3 2 3 5" xfId="15011"/>
    <cellStyle name="Output 3 3 2 3 5 2" xfId="33338"/>
    <cellStyle name="Output 3 3 2 3 5 2 2" xfId="52872"/>
    <cellStyle name="Output 3 3 2 3 5 3" xfId="40166"/>
    <cellStyle name="Output 3 3 2 3 5 4" xfId="48339"/>
    <cellStyle name="Output 3 3 2 3 6" xfId="15705"/>
    <cellStyle name="Output 3 3 2 3 6 2" xfId="34032"/>
    <cellStyle name="Output 3 3 2 3 6 2 2" xfId="53252"/>
    <cellStyle name="Output 3 3 2 3 6 3" xfId="40860"/>
    <cellStyle name="Output 3 3 2 3 6 4" xfId="49033"/>
    <cellStyle name="Output 3 3 2 3 7" xfId="16323"/>
    <cellStyle name="Output 3 3 2 3 7 2" xfId="34650"/>
    <cellStyle name="Output 3 3 2 3 7 2 2" xfId="53585"/>
    <cellStyle name="Output 3 3 2 3 7 3" xfId="41478"/>
    <cellStyle name="Output 3 3 2 3 7 4" xfId="49651"/>
    <cellStyle name="Output 3 3 2 3 8" xfId="4970"/>
    <cellStyle name="Output 3 3 2 3 8 2" xfId="50423"/>
    <cellStyle name="Output 3 3 2 3 9" xfId="24422"/>
    <cellStyle name="Output 3 3 2 4" xfId="2237"/>
    <cellStyle name="Output 3 3 2 4 10" xfId="36923"/>
    <cellStyle name="Output 3 3 2 4 11" xfId="38710"/>
    <cellStyle name="Output 3 3 2 4 12" xfId="42134"/>
    <cellStyle name="Output 3 3 2 4 13" xfId="43556"/>
    <cellStyle name="Output 3 3 2 4 2" xfId="5402"/>
    <cellStyle name="Output 3 3 2 4 2 2" xfId="11839"/>
    <cellStyle name="Output 3 3 2 4 2 2 2" xfId="30166"/>
    <cellStyle name="Output 3 3 2 4 2 2 3" xfId="34973"/>
    <cellStyle name="Output 3 3 2 4 2 2 4" xfId="50664"/>
    <cellStyle name="Output 3 3 2 4 2 3" xfId="24854"/>
    <cellStyle name="Output 3 3 2 4 2 4" xfId="35864"/>
    <cellStyle name="Output 3 3 2 4 2 5" xfId="44261"/>
    <cellStyle name="Output 3 3 2 4 3" xfId="6788"/>
    <cellStyle name="Output 3 3 2 4 3 2" xfId="13075"/>
    <cellStyle name="Output 3 3 2 4 3 2 2" xfId="31402"/>
    <cellStyle name="Output 3 3 2 4 3 2 3" xfId="37085"/>
    <cellStyle name="Output 3 3 2 4 3 2 4" xfId="51412"/>
    <cellStyle name="Output 3 3 2 4 3 3" xfId="26240"/>
    <cellStyle name="Output 3 3 2 4 3 4" xfId="27242"/>
    <cellStyle name="Output 3 3 2 4 3 5" xfId="45646"/>
    <cellStyle name="Output 3 3 2 4 4" xfId="8714"/>
    <cellStyle name="Output 3 3 2 4 4 2" xfId="27760"/>
    <cellStyle name="Output 3 3 2 4 4 2 2" xfId="52312"/>
    <cellStyle name="Output 3 3 2 4 4 3" xfId="34953"/>
    <cellStyle name="Output 3 3 2 4 4 4" xfId="47311"/>
    <cellStyle name="Output 3 3 2 4 5" xfId="14738"/>
    <cellStyle name="Output 3 3 2 4 5 2" xfId="33065"/>
    <cellStyle name="Output 3 3 2 4 5 2 2" xfId="52723"/>
    <cellStyle name="Output 3 3 2 4 5 3" xfId="39893"/>
    <cellStyle name="Output 3 3 2 4 5 4" xfId="48066"/>
    <cellStyle name="Output 3 3 2 4 6" xfId="15432"/>
    <cellStyle name="Output 3 3 2 4 6 2" xfId="33759"/>
    <cellStyle name="Output 3 3 2 4 6 2 2" xfId="53103"/>
    <cellStyle name="Output 3 3 2 4 6 3" xfId="40587"/>
    <cellStyle name="Output 3 3 2 4 6 4" xfId="48760"/>
    <cellStyle name="Output 3 3 2 4 7" xfId="16050"/>
    <cellStyle name="Output 3 3 2 4 7 2" xfId="34377"/>
    <cellStyle name="Output 3 3 2 4 7 2 2" xfId="53436"/>
    <cellStyle name="Output 3 3 2 4 7 3" xfId="41205"/>
    <cellStyle name="Output 3 3 2 4 7 4" xfId="49378"/>
    <cellStyle name="Output 3 3 2 4 8" xfId="4697"/>
    <cellStyle name="Output 3 3 2 4 8 2" xfId="50274"/>
    <cellStyle name="Output 3 3 2 4 9" xfId="24149"/>
    <cellStyle name="Output 3 3 2 5" xfId="3192"/>
    <cellStyle name="Output 3 3 2 5 2" xfId="10241"/>
    <cellStyle name="Output 3 3 2 5 2 2" xfId="28964"/>
    <cellStyle name="Output 3 3 2 5 2 3" xfId="36013"/>
    <cellStyle name="Output 3 3 2 5 2 4" xfId="50039"/>
    <cellStyle name="Output 3 3 2 5 3" xfId="4354"/>
    <cellStyle name="Output 3 3 2 5 4" xfId="36936"/>
    <cellStyle name="Output 3 3 2 5 5" xfId="43111"/>
    <cellStyle name="Output 3 3 2 6" xfId="3298"/>
    <cellStyle name="Output 3 3 2 6 2" xfId="10338"/>
    <cellStyle name="Output 3 3 2 6 2 2" xfId="29056"/>
    <cellStyle name="Output 3 3 2 6 2 3" xfId="36462"/>
    <cellStyle name="Output 3 3 2 6 2 4" xfId="50084"/>
    <cellStyle name="Output 3 3 2 6 3" xfId="4627"/>
    <cellStyle name="Output 3 3 2 6 4" xfId="3016"/>
    <cellStyle name="Output 3 3 2 6 5" xfId="43199"/>
    <cellStyle name="Output 3 3 2 7" xfId="6747"/>
    <cellStyle name="Output 3 3 2 7 2" xfId="13034"/>
    <cellStyle name="Output 3 3 2 7 2 2" xfId="31361"/>
    <cellStyle name="Output 3 3 2 7 2 3" xfId="28526"/>
    <cellStyle name="Output 3 3 2 7 2 4" xfId="51393"/>
    <cellStyle name="Output 3 3 2 7 3" xfId="26199"/>
    <cellStyle name="Output 3 3 2 7 4" xfId="26913"/>
    <cellStyle name="Output 3 3 2 7 5" xfId="45605"/>
    <cellStyle name="Output 3 3 2 8" xfId="7327"/>
    <cellStyle name="Output 3 3 2 8 2" xfId="26779"/>
    <cellStyle name="Output 3 3 2 8 2 2" xfId="51707"/>
    <cellStyle name="Output 3 3 2 8 3" xfId="29142"/>
    <cellStyle name="Output 3 3 2 8 4" xfId="46185"/>
    <cellStyle name="Output 3 3 2 9" xfId="13697"/>
    <cellStyle name="Output 3 3 2 9 2" xfId="32024"/>
    <cellStyle name="Output 3 3 2 9 2 2" xfId="51790"/>
    <cellStyle name="Output 3 3 2 9 3" xfId="29138"/>
    <cellStyle name="Output 3 3 2 9 4" xfId="46337"/>
    <cellStyle name="Output 3 3 20" xfId="42811"/>
    <cellStyle name="Output 3 3 3" xfId="1322"/>
    <cellStyle name="Output 3 3 3 10" xfId="14544"/>
    <cellStyle name="Output 3 3 3 10 2" xfId="32871"/>
    <cellStyle name="Output 3 3 3 10 2 2" xfId="52618"/>
    <cellStyle name="Output 3 3 3 10 3" xfId="39699"/>
    <cellStyle name="Output 3 3 3 10 4" xfId="47872"/>
    <cellStyle name="Output 3 3 3 11" xfId="15276"/>
    <cellStyle name="Output 3 3 3 11 2" xfId="33603"/>
    <cellStyle name="Output 3 3 3 11 2 2" xfId="53017"/>
    <cellStyle name="Output 3 3 3 11 3" xfId="40431"/>
    <cellStyle name="Output 3 3 3 11 4" xfId="48604"/>
    <cellStyle name="Output 3 3 3 12" xfId="3926"/>
    <cellStyle name="Output 3 3 3 12 2" xfId="49975"/>
    <cellStyle name="Output 3 3 3 13" xfId="2983"/>
    <cellStyle name="Output 3 3 3 14" xfId="27389"/>
    <cellStyle name="Output 3 3 3 15" xfId="41943"/>
    <cellStyle name="Output 3 3 3 16" xfId="2909"/>
    <cellStyle name="Output 3 3 3 17" xfId="42995"/>
    <cellStyle name="Output 3 3 3 2" xfId="2411"/>
    <cellStyle name="Output 3 3 3 2 10" xfId="37720"/>
    <cellStyle name="Output 3 3 3 2 11" xfId="41791"/>
    <cellStyle name="Output 3 3 3 2 12" xfId="39127"/>
    <cellStyle name="Output 3 3 3 2 13" xfId="43730"/>
    <cellStyle name="Output 3 3 3 2 2" xfId="5732"/>
    <cellStyle name="Output 3 3 3 2 2 2" xfId="12147"/>
    <cellStyle name="Output 3 3 3 2 2 2 2" xfId="30474"/>
    <cellStyle name="Output 3 3 3 2 2 2 3" xfId="26922"/>
    <cellStyle name="Output 3 3 3 2 2 2 4" xfId="50844"/>
    <cellStyle name="Output 3 3 3 2 2 3" xfId="25184"/>
    <cellStyle name="Output 3 3 3 2 2 4" xfId="35347"/>
    <cellStyle name="Output 3 3 3 2 2 5" xfId="44591"/>
    <cellStyle name="Output 3 3 3 2 3" xfId="6962"/>
    <cellStyle name="Output 3 3 3 2 3 2" xfId="13249"/>
    <cellStyle name="Output 3 3 3 2 3 2 2" xfId="31576"/>
    <cellStyle name="Output 3 3 3 2 3 2 3" xfId="37435"/>
    <cellStyle name="Output 3 3 3 2 3 2 4" xfId="51513"/>
    <cellStyle name="Output 3 3 3 2 3 3" xfId="26414"/>
    <cellStyle name="Output 3 3 3 2 3 4" xfId="38307"/>
    <cellStyle name="Output 3 3 3 2 3 5" xfId="45820"/>
    <cellStyle name="Output 3 3 3 2 4" xfId="8888"/>
    <cellStyle name="Output 3 3 3 2 4 2" xfId="27934"/>
    <cellStyle name="Output 3 3 3 2 4 2 2" xfId="52413"/>
    <cellStyle name="Output 3 3 3 2 4 3" xfId="29876"/>
    <cellStyle name="Output 3 3 3 2 4 4" xfId="47485"/>
    <cellStyle name="Output 3 3 3 2 5" xfId="14912"/>
    <cellStyle name="Output 3 3 3 2 5 2" xfId="33239"/>
    <cellStyle name="Output 3 3 3 2 5 2 2" xfId="52824"/>
    <cellStyle name="Output 3 3 3 2 5 3" xfId="40067"/>
    <cellStyle name="Output 3 3 3 2 5 4" xfId="48240"/>
    <cellStyle name="Output 3 3 3 2 6" xfId="15606"/>
    <cellStyle name="Output 3 3 3 2 6 2" xfId="33933"/>
    <cellStyle name="Output 3 3 3 2 6 2 2" xfId="53204"/>
    <cellStyle name="Output 3 3 3 2 6 3" xfId="40761"/>
    <cellStyle name="Output 3 3 3 2 6 4" xfId="48934"/>
    <cellStyle name="Output 3 3 3 2 7" xfId="16224"/>
    <cellStyle name="Output 3 3 3 2 7 2" xfId="34551"/>
    <cellStyle name="Output 3 3 3 2 7 2 2" xfId="53537"/>
    <cellStyle name="Output 3 3 3 2 7 3" xfId="41379"/>
    <cellStyle name="Output 3 3 3 2 7 4" xfId="49552"/>
    <cellStyle name="Output 3 3 3 2 8" xfId="4871"/>
    <cellStyle name="Output 3 3 3 2 8 2" xfId="50375"/>
    <cellStyle name="Output 3 3 3 2 9" xfId="24323"/>
    <cellStyle name="Output 3 3 3 3" xfId="1023"/>
    <cellStyle name="Output 3 3 3 3 10" xfId="37108"/>
    <cellStyle name="Output 3 3 3 3 11" xfId="37069"/>
    <cellStyle name="Output 3 3 3 3 12" xfId="42348"/>
    <cellStyle name="Output 3 3 3 3 13" xfId="43386"/>
    <cellStyle name="Output 3 3 3 3 2" xfId="6258"/>
    <cellStyle name="Output 3 3 3 3 2 2" xfId="12626"/>
    <cellStyle name="Output 3 3 3 3 2 2 2" xfId="30953"/>
    <cellStyle name="Output 3 3 3 3 2 2 3" xfId="36939"/>
    <cellStyle name="Output 3 3 3 3 2 2 4" xfId="51114"/>
    <cellStyle name="Output 3 3 3 3 2 3" xfId="25710"/>
    <cellStyle name="Output 3 3 3 3 2 4" xfId="38879"/>
    <cellStyle name="Output 3 3 3 3 2 5" xfId="45117"/>
    <cellStyle name="Output 3 3 3 3 3" xfId="5233"/>
    <cellStyle name="Output 3 3 3 3 3 2" xfId="11686"/>
    <cellStyle name="Output 3 3 3 3 3 2 2" xfId="30013"/>
    <cellStyle name="Output 3 3 3 3 3 2 3" xfId="29350"/>
    <cellStyle name="Output 3 3 3 3 3 2 4" xfId="50564"/>
    <cellStyle name="Output 3 3 3 3 3 3" xfId="24685"/>
    <cellStyle name="Output 3 3 3 3 3 4" xfId="37708"/>
    <cellStyle name="Output 3 3 3 3 3 5" xfId="44092"/>
    <cellStyle name="Output 3 3 3 3 4" xfId="7651"/>
    <cellStyle name="Output 3 3 3 3 4 2" xfId="27029"/>
    <cellStyle name="Output 3 3 3 3 4 2 2" xfId="51895"/>
    <cellStyle name="Output 3 3 3 3 4 3" xfId="36250"/>
    <cellStyle name="Output 3 3 3 3 4 4" xfId="46522"/>
    <cellStyle name="Output 3 3 3 3 5" xfId="13650"/>
    <cellStyle name="Output 3 3 3 3 5 2" xfId="31977"/>
    <cellStyle name="Output 3 3 3 3 5 2 2" xfId="51761"/>
    <cellStyle name="Output 3 3 3 3 5 3" xfId="37408"/>
    <cellStyle name="Output 3 3 3 3 5 4" xfId="46290"/>
    <cellStyle name="Output 3 3 3 3 6" xfId="14394"/>
    <cellStyle name="Output 3 3 3 3 6 2" xfId="32721"/>
    <cellStyle name="Output 3 3 3 3 6 2 2" xfId="52248"/>
    <cellStyle name="Output 3 3 3 3 6 3" xfId="39549"/>
    <cellStyle name="Output 3 3 3 3 6 4" xfId="47185"/>
    <cellStyle name="Output 3 3 3 3 7" xfId="14629"/>
    <cellStyle name="Output 3 3 3 3 7 2" xfId="32956"/>
    <cellStyle name="Output 3 3 3 3 7 2 2" xfId="52667"/>
    <cellStyle name="Output 3 3 3 3 7 3" xfId="39784"/>
    <cellStyle name="Output 3 3 3 3 7 4" xfId="47957"/>
    <cellStyle name="Output 3 3 3 3 8" xfId="3681"/>
    <cellStyle name="Output 3 3 3 3 8 2" xfId="50191"/>
    <cellStyle name="Output 3 3 3 3 9" xfId="4621"/>
    <cellStyle name="Output 3 3 3 4" xfId="5474"/>
    <cellStyle name="Output 3 3 3 4 2" xfId="11909"/>
    <cellStyle name="Output 3 3 3 4 2 2" xfId="30236"/>
    <cellStyle name="Output 3 3 3 4 2 3" xfId="38118"/>
    <cellStyle name="Output 3 3 3 4 2 4" xfId="50707"/>
    <cellStyle name="Output 3 3 3 4 3" xfId="24926"/>
    <cellStyle name="Output 3 3 3 4 4" xfId="36363"/>
    <cellStyle name="Output 3 3 3 4 5" xfId="44333"/>
    <cellStyle name="Output 3 3 3 5" xfId="5273"/>
    <cellStyle name="Output 3 3 3 5 2" xfId="11722"/>
    <cellStyle name="Output 3 3 3 5 2 2" xfId="30049"/>
    <cellStyle name="Output 3 3 3 5 2 3" xfId="28781"/>
    <cellStyle name="Output 3 3 3 5 2 4" xfId="50583"/>
    <cellStyle name="Output 3 3 3 5 3" xfId="24725"/>
    <cellStyle name="Output 3 3 3 5 4" xfId="39278"/>
    <cellStyle name="Output 3 3 3 5 5" xfId="44132"/>
    <cellStyle name="Output 3 3 3 6" xfId="6060"/>
    <cellStyle name="Output 3 3 3 6 2" xfId="12445"/>
    <cellStyle name="Output 3 3 3 6 2 2" xfId="30772"/>
    <cellStyle name="Output 3 3 3 6 2 3" xfId="28748"/>
    <cellStyle name="Output 3 3 3 6 2 4" xfId="51018"/>
    <cellStyle name="Output 3 3 3 6 3" xfId="25512"/>
    <cellStyle name="Output 3 3 3 6 4" xfId="37649"/>
    <cellStyle name="Output 3 3 3 6 5" xfId="44919"/>
    <cellStyle name="Output 3 3 3 7" xfId="7338"/>
    <cellStyle name="Output 3 3 3 7 2" xfId="26790"/>
    <cellStyle name="Output 3 3 3 7 2 2" xfId="51712"/>
    <cellStyle name="Output 3 3 3 7 3" xfId="37461"/>
    <cellStyle name="Output 3 3 3 7 4" xfId="46196"/>
    <cellStyle name="Output 3 3 3 8" xfId="13995"/>
    <cellStyle name="Output 3 3 3 8 2" xfId="32322"/>
    <cellStyle name="Output 3 3 3 8 2 2" xfId="51993"/>
    <cellStyle name="Output 3 3 3 8 3" xfId="36561"/>
    <cellStyle name="Output 3 3 3 8 4" xfId="46726"/>
    <cellStyle name="Output 3 3 3 9" xfId="14358"/>
    <cellStyle name="Output 3 3 3 9 2" xfId="32685"/>
    <cellStyle name="Output 3 3 3 9 2 2" xfId="52197"/>
    <cellStyle name="Output 3 3 3 9 3" xfId="39513"/>
    <cellStyle name="Output 3 3 3 9 4" xfId="47093"/>
    <cellStyle name="Output 3 3 4" xfId="1751"/>
    <cellStyle name="Output 3 3 4 10" xfId="13881"/>
    <cellStyle name="Output 3 3 4 10 2" xfId="32208"/>
    <cellStyle name="Output 3 3 4 10 2 2" xfId="51924"/>
    <cellStyle name="Output 3 3 4 10 3" xfId="38822"/>
    <cellStyle name="Output 3 3 4 10 4" xfId="46602"/>
    <cellStyle name="Output 3 3 4 11" xfId="13649"/>
    <cellStyle name="Output 3 3 4 11 2" xfId="31976"/>
    <cellStyle name="Output 3 3 4 11 2 2" xfId="51760"/>
    <cellStyle name="Output 3 3 4 11 3" xfId="36255"/>
    <cellStyle name="Output 3 3 4 11 4" xfId="46289"/>
    <cellStyle name="Output 3 3 4 12" xfId="4277"/>
    <cellStyle name="Output 3 3 4 12 2" xfId="49910"/>
    <cellStyle name="Output 3 3 4 13" xfId="23788"/>
    <cellStyle name="Output 3 3 4 14" xfId="37255"/>
    <cellStyle name="Output 3 3 4 15" xfId="36290"/>
    <cellStyle name="Output 3 3 4 16" xfId="35030"/>
    <cellStyle name="Output 3 3 4 17" xfId="42876"/>
    <cellStyle name="Output 3 3 4 2" xfId="1158"/>
    <cellStyle name="Output 3 3 4 2 10" xfId="28379"/>
    <cellStyle name="Output 3 3 4 2 11" xfId="29491"/>
    <cellStyle name="Output 3 3 4 2 12" xfId="41971"/>
    <cellStyle name="Output 3 3 4 2 13" xfId="43392"/>
    <cellStyle name="Output 3 3 4 2 2" xfId="5528"/>
    <cellStyle name="Output 3 3 4 2 2 2" xfId="11962"/>
    <cellStyle name="Output 3 3 4 2 2 2 2" xfId="30289"/>
    <cellStyle name="Output 3 3 4 2 2 2 3" xfId="35809"/>
    <cellStyle name="Output 3 3 4 2 2 2 4" xfId="50737"/>
    <cellStyle name="Output 3 3 4 2 2 3" xfId="24980"/>
    <cellStyle name="Output 3 3 4 2 2 4" xfId="38831"/>
    <cellStyle name="Output 3 3 4 2 2 5" xfId="44387"/>
    <cellStyle name="Output 3 3 4 2 3" xfId="5688"/>
    <cellStyle name="Output 3 3 4 2 3 2" xfId="12108"/>
    <cellStyle name="Output 3 3 4 2 3 2 2" xfId="30435"/>
    <cellStyle name="Output 3 3 4 2 3 2 3" xfId="27471"/>
    <cellStyle name="Output 3 3 4 2 3 2 4" xfId="50822"/>
    <cellStyle name="Output 3 3 4 2 3 3" xfId="25140"/>
    <cellStyle name="Output 3 3 4 2 3 4" xfId="38675"/>
    <cellStyle name="Output 3 3 4 2 3 5" xfId="44547"/>
    <cellStyle name="Output 3 3 4 2 4" xfId="7786"/>
    <cellStyle name="Output 3 3 4 2 4 2" xfId="27119"/>
    <cellStyle name="Output 3 3 4 2 4 2 2" xfId="51927"/>
    <cellStyle name="Output 3 3 4 2 4 3" xfId="36858"/>
    <cellStyle name="Output 3 3 4 2 4 4" xfId="46607"/>
    <cellStyle name="Output 3 3 4 2 5" xfId="14066"/>
    <cellStyle name="Output 3 3 4 2 5 2" xfId="32393"/>
    <cellStyle name="Output 3 3 4 2 5 2 2" xfId="52031"/>
    <cellStyle name="Output 3 3 4 2 5 3" xfId="36775"/>
    <cellStyle name="Output 3 3 4 2 5 4" xfId="46797"/>
    <cellStyle name="Output 3 3 4 2 6" xfId="14000"/>
    <cellStyle name="Output 3 3 4 2 6 2" xfId="32327"/>
    <cellStyle name="Output 3 3 4 2 6 2 2" xfId="51995"/>
    <cellStyle name="Output 3 3 4 2 6 3" xfId="37933"/>
    <cellStyle name="Output 3 3 4 2 6 4" xfId="46731"/>
    <cellStyle name="Output 3 3 4 2 7" xfId="14322"/>
    <cellStyle name="Output 3 3 4 2 7 2" xfId="32649"/>
    <cellStyle name="Output 3 3 4 2 7 2 2" xfId="52176"/>
    <cellStyle name="Output 3 3 4 2 7 3" xfId="39477"/>
    <cellStyle name="Output 3 3 4 2 7 4" xfId="47057"/>
    <cellStyle name="Output 3 3 4 2 8" xfId="3789"/>
    <cellStyle name="Output 3 3 4 2 8 2" xfId="50193"/>
    <cellStyle name="Output 3 3 4 2 9" xfId="4160"/>
    <cellStyle name="Output 3 3 4 3" xfId="2536"/>
    <cellStyle name="Output 3 3 4 3 10" xfId="36159"/>
    <cellStyle name="Output 3 3 4 3 11" xfId="42088"/>
    <cellStyle name="Output 3 3 4 3 12" xfId="23590"/>
    <cellStyle name="Output 3 3 4 3 13" xfId="43855"/>
    <cellStyle name="Output 3 3 4 3 2" xfId="5962"/>
    <cellStyle name="Output 3 3 4 3 2 2" xfId="12358"/>
    <cellStyle name="Output 3 3 4 3 2 2 2" xfId="30685"/>
    <cellStyle name="Output 3 3 4 3 2 2 3" xfId="37786"/>
    <cellStyle name="Output 3 3 4 3 2 2 4" xfId="50966"/>
    <cellStyle name="Output 3 3 4 3 2 3" xfId="25414"/>
    <cellStyle name="Output 3 3 4 3 2 4" xfId="23747"/>
    <cellStyle name="Output 3 3 4 3 2 5" xfId="44821"/>
    <cellStyle name="Output 3 3 4 3 3" xfId="7087"/>
    <cellStyle name="Output 3 3 4 3 3 2" xfId="13374"/>
    <cellStyle name="Output 3 3 4 3 3 2 2" xfId="31701"/>
    <cellStyle name="Output 3 3 4 3 3 2 3" xfId="36317"/>
    <cellStyle name="Output 3 3 4 3 3 2 4" xfId="51575"/>
    <cellStyle name="Output 3 3 4 3 3 3" xfId="26539"/>
    <cellStyle name="Output 3 3 4 3 3 4" xfId="39028"/>
    <cellStyle name="Output 3 3 4 3 3 5" xfId="45945"/>
    <cellStyle name="Output 3 3 4 3 4" xfId="9013"/>
    <cellStyle name="Output 3 3 4 3 4 2" xfId="28059"/>
    <cellStyle name="Output 3 3 4 3 4 2 2" xfId="52475"/>
    <cellStyle name="Output 3 3 4 3 4 3" xfId="35750"/>
    <cellStyle name="Output 3 3 4 3 4 4" xfId="47610"/>
    <cellStyle name="Output 3 3 4 3 5" xfId="15037"/>
    <cellStyle name="Output 3 3 4 3 5 2" xfId="33364"/>
    <cellStyle name="Output 3 3 4 3 5 2 2" xfId="52886"/>
    <cellStyle name="Output 3 3 4 3 5 3" xfId="40192"/>
    <cellStyle name="Output 3 3 4 3 5 4" xfId="48365"/>
    <cellStyle name="Output 3 3 4 3 6" xfId="15731"/>
    <cellStyle name="Output 3 3 4 3 6 2" xfId="34058"/>
    <cellStyle name="Output 3 3 4 3 6 2 2" xfId="53266"/>
    <cellStyle name="Output 3 3 4 3 6 3" xfId="40886"/>
    <cellStyle name="Output 3 3 4 3 6 4" xfId="49059"/>
    <cellStyle name="Output 3 3 4 3 7" xfId="16349"/>
    <cellStyle name="Output 3 3 4 3 7 2" xfId="34676"/>
    <cellStyle name="Output 3 3 4 3 7 2 2" xfId="53599"/>
    <cellStyle name="Output 3 3 4 3 7 3" xfId="41504"/>
    <cellStyle name="Output 3 3 4 3 7 4" xfId="49677"/>
    <cellStyle name="Output 3 3 4 3 8" xfId="4996"/>
    <cellStyle name="Output 3 3 4 3 8 2" xfId="50437"/>
    <cellStyle name="Output 3 3 4 3 9" xfId="24448"/>
    <cellStyle name="Output 3 3 4 4" xfId="6490"/>
    <cellStyle name="Output 3 3 4 4 2" xfId="12830"/>
    <cellStyle name="Output 3 3 4 4 2 2" xfId="31157"/>
    <cellStyle name="Output 3 3 4 4 2 3" xfId="39411"/>
    <cellStyle name="Output 3 3 4 4 2 4" xfId="51244"/>
    <cellStyle name="Output 3 3 4 4 3" xfId="25942"/>
    <cellStyle name="Output 3 3 4 4 4" xfId="29512"/>
    <cellStyle name="Output 3 3 4 4 5" xfId="45349"/>
    <cellStyle name="Output 3 3 4 5" xfId="3303"/>
    <cellStyle name="Output 3 3 4 5 2" xfId="10343"/>
    <cellStyle name="Output 3 3 4 5 2 2" xfId="29061"/>
    <cellStyle name="Output 3 3 4 5 2 3" xfId="35584"/>
    <cellStyle name="Output 3 3 4 5 2 4" xfId="50089"/>
    <cellStyle name="Output 3 3 4 5 3" xfId="4164"/>
    <cellStyle name="Output 3 3 4 5 4" xfId="4109"/>
    <cellStyle name="Output 3 3 4 5 5" xfId="43204"/>
    <cellStyle name="Output 3 3 4 6" xfId="6334"/>
    <cellStyle name="Output 3 3 4 6 2" xfId="12696"/>
    <cellStyle name="Output 3 3 4 6 2 2" xfId="31023"/>
    <cellStyle name="Output 3 3 4 6 2 3" xfId="29582"/>
    <cellStyle name="Output 3 3 4 6 2 4" xfId="51153"/>
    <cellStyle name="Output 3 3 4 6 3" xfId="25786"/>
    <cellStyle name="Output 3 3 4 6 4" xfId="4188"/>
    <cellStyle name="Output 3 3 4 6 5" xfId="45193"/>
    <cellStyle name="Output 3 3 4 7" xfId="6746"/>
    <cellStyle name="Output 3 3 4 7 2" xfId="26198"/>
    <cellStyle name="Output 3 3 4 7 2 2" xfId="51392"/>
    <cellStyle name="Output 3 3 4 7 3" xfId="28923"/>
    <cellStyle name="Output 3 3 4 7 4" xfId="45604"/>
    <cellStyle name="Output 3 3 4 8" xfId="14258"/>
    <cellStyle name="Output 3 3 4 8 2" xfId="32585"/>
    <cellStyle name="Output 3 3 4 8 2 2" xfId="52139"/>
    <cellStyle name="Output 3 3 4 8 3" xfId="35771"/>
    <cellStyle name="Output 3 3 4 8 4" xfId="46989"/>
    <cellStyle name="Output 3 3 4 9" xfId="13808"/>
    <cellStyle name="Output 3 3 4 9 2" xfId="32135"/>
    <cellStyle name="Output 3 3 4 9 2 2" xfId="51897"/>
    <cellStyle name="Output 3 3 4 9 3" xfId="28315"/>
    <cellStyle name="Output 3 3 4 9 4" xfId="46527"/>
    <cellStyle name="Output 3 3 5" xfId="969"/>
    <cellStyle name="Output 3 3 5 10" xfId="38820"/>
    <cellStyle name="Output 3 3 5 11" xfId="41973"/>
    <cellStyle name="Output 3 3 5 12" xfId="42589"/>
    <cellStyle name="Output 3 3 5 13" xfId="43350"/>
    <cellStyle name="Output 3 3 5 2" xfId="6431"/>
    <cellStyle name="Output 3 3 5 2 2" xfId="12782"/>
    <cellStyle name="Output 3 3 5 2 2 2" xfId="31109"/>
    <cellStyle name="Output 3 3 5 2 2 3" xfId="37889"/>
    <cellStyle name="Output 3 3 5 2 2 4" xfId="51209"/>
    <cellStyle name="Output 3 3 5 2 3" xfId="25883"/>
    <cellStyle name="Output 3 3 5 2 4" xfId="27257"/>
    <cellStyle name="Output 3 3 5 2 5" xfId="45290"/>
    <cellStyle name="Output 3 3 5 3" xfId="6425"/>
    <cellStyle name="Output 3 3 5 3 2" xfId="12776"/>
    <cellStyle name="Output 3 3 5 3 2 2" xfId="31103"/>
    <cellStyle name="Output 3 3 5 3 2 3" xfId="3793"/>
    <cellStyle name="Output 3 3 5 3 2 4" xfId="51205"/>
    <cellStyle name="Output 3 3 5 3 3" xfId="25877"/>
    <cellStyle name="Output 3 3 5 3 4" xfId="28617"/>
    <cellStyle name="Output 3 3 5 3 5" xfId="45284"/>
    <cellStyle name="Output 3 3 5 4" xfId="7597"/>
    <cellStyle name="Output 3 3 5 4 2" xfId="26980"/>
    <cellStyle name="Output 3 3 5 4 2 2" xfId="51864"/>
    <cellStyle name="Output 3 3 5 4 3" xfId="35271"/>
    <cellStyle name="Output 3 3 5 4 4" xfId="46477"/>
    <cellStyle name="Output 3 3 5 5" xfId="14457"/>
    <cellStyle name="Output 3 3 5 5 2" xfId="32784"/>
    <cellStyle name="Output 3 3 5 5 2 2" xfId="52280"/>
    <cellStyle name="Output 3 3 5 5 3" xfId="39612"/>
    <cellStyle name="Output 3 3 5 5 4" xfId="47248"/>
    <cellStyle name="Output 3 3 5 6" xfId="14680"/>
    <cellStyle name="Output 3 3 5 6 2" xfId="33007"/>
    <cellStyle name="Output 3 3 5 6 2 2" xfId="52693"/>
    <cellStyle name="Output 3 3 5 6 3" xfId="39835"/>
    <cellStyle name="Output 3 3 5 6 4" xfId="48008"/>
    <cellStyle name="Output 3 3 5 7" xfId="15383"/>
    <cellStyle name="Output 3 3 5 7 2" xfId="33710"/>
    <cellStyle name="Output 3 3 5 7 2 2" xfId="53078"/>
    <cellStyle name="Output 3 3 5 7 3" xfId="40538"/>
    <cellStyle name="Output 3 3 5 7 4" xfId="48711"/>
    <cellStyle name="Output 3 3 5 8" xfId="3634"/>
    <cellStyle name="Output 3 3 5 8 2" xfId="50167"/>
    <cellStyle name="Output 3 3 5 9" xfId="4131"/>
    <cellStyle name="Output 3 3 6" xfId="2219"/>
    <cellStyle name="Output 3 3 6 10" xfId="34876"/>
    <cellStyle name="Output 3 3 6 11" xfId="42583"/>
    <cellStyle name="Output 3 3 6 12" xfId="24023"/>
    <cellStyle name="Output 3 3 6 13" xfId="43538"/>
    <cellStyle name="Output 3 3 6 2" xfId="5428"/>
    <cellStyle name="Output 3 3 6 2 2" xfId="11864"/>
    <cellStyle name="Output 3 3 6 2 2 2" xfId="30191"/>
    <cellStyle name="Output 3 3 6 2 2 3" xfId="27531"/>
    <cellStyle name="Output 3 3 6 2 2 4" xfId="50684"/>
    <cellStyle name="Output 3 3 6 2 3" xfId="24880"/>
    <cellStyle name="Output 3 3 6 2 4" xfId="35336"/>
    <cellStyle name="Output 3 3 6 2 5" xfId="44287"/>
    <cellStyle name="Output 3 3 6 3" xfId="6770"/>
    <cellStyle name="Output 3 3 6 3 2" xfId="13057"/>
    <cellStyle name="Output 3 3 6 3 2 2" xfId="31384"/>
    <cellStyle name="Output 3 3 6 3 2 3" xfId="26837"/>
    <cellStyle name="Output 3 3 6 3 2 4" xfId="51404"/>
    <cellStyle name="Output 3 3 6 3 3" xfId="26222"/>
    <cellStyle name="Output 3 3 6 3 4" xfId="36214"/>
    <cellStyle name="Output 3 3 6 3 5" xfId="45628"/>
    <cellStyle name="Output 3 3 6 4" xfId="8696"/>
    <cellStyle name="Output 3 3 6 4 2" xfId="27742"/>
    <cellStyle name="Output 3 3 6 4 2 2" xfId="52304"/>
    <cellStyle name="Output 3 3 6 4 3" xfId="36868"/>
    <cellStyle name="Output 3 3 6 4 4" xfId="47293"/>
    <cellStyle name="Output 3 3 6 5" xfId="14720"/>
    <cellStyle name="Output 3 3 6 5 2" xfId="33047"/>
    <cellStyle name="Output 3 3 6 5 2 2" xfId="52715"/>
    <cellStyle name="Output 3 3 6 5 3" xfId="39875"/>
    <cellStyle name="Output 3 3 6 5 4" xfId="48048"/>
    <cellStyle name="Output 3 3 6 6" xfId="15414"/>
    <cellStyle name="Output 3 3 6 6 2" xfId="33741"/>
    <cellStyle name="Output 3 3 6 6 2 2" xfId="53095"/>
    <cellStyle name="Output 3 3 6 6 3" xfId="40569"/>
    <cellStyle name="Output 3 3 6 6 4" xfId="48742"/>
    <cellStyle name="Output 3 3 6 7" xfId="16032"/>
    <cellStyle name="Output 3 3 6 7 2" xfId="34359"/>
    <cellStyle name="Output 3 3 6 7 2 2" xfId="53428"/>
    <cellStyle name="Output 3 3 6 7 3" xfId="41187"/>
    <cellStyle name="Output 3 3 6 7 4" xfId="49360"/>
    <cellStyle name="Output 3 3 6 8" xfId="4679"/>
    <cellStyle name="Output 3 3 6 8 2" xfId="50266"/>
    <cellStyle name="Output 3 3 6 9" xfId="24131"/>
    <cellStyle name="Output 3 3 7" xfId="6056"/>
    <cellStyle name="Output 3 3 7 2" xfId="12441"/>
    <cellStyle name="Output 3 3 7 2 2" xfId="30768"/>
    <cellStyle name="Output 3 3 7 2 3" xfId="27455"/>
    <cellStyle name="Output 3 3 7 2 4" xfId="51015"/>
    <cellStyle name="Output 3 3 7 3" xfId="25508"/>
    <cellStyle name="Output 3 3 7 4" xfId="29670"/>
    <cellStyle name="Output 3 3 7 5" xfId="44915"/>
    <cellStyle name="Output 3 3 8" xfId="3377"/>
    <cellStyle name="Output 3 3 8 2" xfId="10413"/>
    <cellStyle name="Output 3 3 8 2 2" xfId="29124"/>
    <cellStyle name="Output 3 3 8 2 3" xfId="27097"/>
    <cellStyle name="Output 3 3 8 2 4" xfId="50120"/>
    <cellStyle name="Output 3 3 8 3" xfId="4368"/>
    <cellStyle name="Output 3 3 8 4" xfId="2904"/>
    <cellStyle name="Output 3 3 8 5" xfId="43260"/>
    <cellStyle name="Output 3 3 9" xfId="6318"/>
    <cellStyle name="Output 3 3 9 2" xfId="12682"/>
    <cellStyle name="Output 3 3 9 2 2" xfId="31009"/>
    <cellStyle name="Output 3 3 9 2 3" xfId="39190"/>
    <cellStyle name="Output 3 3 9 2 4" xfId="51142"/>
    <cellStyle name="Output 3 3 9 3" xfId="25770"/>
    <cellStyle name="Output 3 3 9 4" xfId="39345"/>
    <cellStyle name="Output 3 3 9 5" xfId="45177"/>
    <cellStyle name="Output 3 4" xfId="494"/>
    <cellStyle name="Output 3 4 10" xfId="6587"/>
    <cellStyle name="Output 3 4 10 2" xfId="26039"/>
    <cellStyle name="Output 3 4 10 2 2" xfId="51302"/>
    <cellStyle name="Output 3 4 10 3" xfId="37804"/>
    <cellStyle name="Output 3 4 10 4" xfId="45445"/>
    <cellStyle name="Output 3 4 11" xfId="13635"/>
    <cellStyle name="Output 3 4 11 2" xfId="31962"/>
    <cellStyle name="Output 3 4 11 2 2" xfId="51753"/>
    <cellStyle name="Output 3 4 11 3" xfId="35759"/>
    <cellStyle name="Output 3 4 11 4" xfId="46275"/>
    <cellStyle name="Output 3 4 12" xfId="11444"/>
    <cellStyle name="Output 3 4 12 2" xfId="29843"/>
    <cellStyle name="Output 3 4 12 2 2" xfId="50226"/>
    <cellStyle name="Output 3 4 12 3" xfId="28372"/>
    <cellStyle name="Output 3 4 12 4" xfId="43459"/>
    <cellStyle name="Output 3 4 13" xfId="13574"/>
    <cellStyle name="Output 3 4 13 2" xfId="31901"/>
    <cellStyle name="Output 3 4 13 2 2" xfId="51722"/>
    <cellStyle name="Output 3 4 13 3" xfId="28563"/>
    <cellStyle name="Output 3 4 13 4" xfId="46214"/>
    <cellStyle name="Output 3 4 14" xfId="10152"/>
    <cellStyle name="Output 3 4 14 2" xfId="28898"/>
    <cellStyle name="Output 3 4 14 2 2" xfId="50018"/>
    <cellStyle name="Output 3 4 14 3" xfId="37562"/>
    <cellStyle name="Output 3 4 14 4" xfId="43075"/>
    <cellStyle name="Output 3 4 15" xfId="2974"/>
    <cellStyle name="Output 3 4 16" xfId="2832"/>
    <cellStyle name="Output 3 4 17" xfId="28818"/>
    <cellStyle name="Output 3 4 18" xfId="27194"/>
    <cellStyle name="Output 3 4 19" xfId="38162"/>
    <cellStyle name="Output 3 4 2" xfId="793"/>
    <cellStyle name="Output 3 4 2 10" xfId="14021"/>
    <cellStyle name="Output 3 4 2 10 2" xfId="32348"/>
    <cellStyle name="Output 3 4 2 10 2 2" xfId="52007"/>
    <cellStyle name="Output 3 4 2 10 3" xfId="36243"/>
    <cellStyle name="Output 3 4 2 10 4" xfId="46752"/>
    <cellStyle name="Output 3 4 2 11" xfId="14001"/>
    <cellStyle name="Output 3 4 2 11 2" xfId="32328"/>
    <cellStyle name="Output 3 4 2 11 2 2" xfId="51996"/>
    <cellStyle name="Output 3 4 2 11 3" xfId="29151"/>
    <cellStyle name="Output 3 4 2 11 4" xfId="46732"/>
    <cellStyle name="Output 3 4 2 12" xfId="13867"/>
    <cellStyle name="Output 3 4 2 12 2" xfId="32194"/>
    <cellStyle name="Output 3 4 2 12 2 2" xfId="51918"/>
    <cellStyle name="Output 3 4 2 12 3" xfId="38729"/>
    <cellStyle name="Output 3 4 2 12 4" xfId="46587"/>
    <cellStyle name="Output 3 4 2 13" xfId="3142"/>
    <cellStyle name="Output 3 4 2 13 2" xfId="49937"/>
    <cellStyle name="Output 3 4 2 14" xfId="2950"/>
    <cellStyle name="Output 3 4 2 15" xfId="38988"/>
    <cellStyle name="Output 3 4 2 16" xfId="42706"/>
    <cellStyle name="Output 3 4 2 17" xfId="29656"/>
    <cellStyle name="Output 3 4 2 18" xfId="42925"/>
    <cellStyle name="Output 3 4 2 2" xfId="1983"/>
    <cellStyle name="Output 3 4 2 2 10" xfId="4470"/>
    <cellStyle name="Output 3 4 2 2 10 2" xfId="50237"/>
    <cellStyle name="Output 3 4 2 2 11" xfId="23965"/>
    <cellStyle name="Output 3 4 2 2 12" xfId="38460"/>
    <cellStyle name="Output 3 4 2 2 13" xfId="34945"/>
    <cellStyle name="Output 3 4 2 2 14" xfId="39136"/>
    <cellStyle name="Output 3 4 2 2 15" xfId="43484"/>
    <cellStyle name="Output 3 4 2 2 2" xfId="2542"/>
    <cellStyle name="Output 3 4 2 2 2 10" xfId="38309"/>
    <cellStyle name="Output 3 4 2 2 2 11" xfId="36919"/>
    <cellStyle name="Output 3 4 2 2 2 12" xfId="41710"/>
    <cellStyle name="Output 3 4 2 2 2 13" xfId="43861"/>
    <cellStyle name="Output 3 4 2 2 2 2" xfId="6105"/>
    <cellStyle name="Output 3 4 2 2 2 2 2" xfId="12484"/>
    <cellStyle name="Output 3 4 2 2 2 2 2 2" xfId="30811"/>
    <cellStyle name="Output 3 4 2 2 2 2 2 3" xfId="4544"/>
    <cellStyle name="Output 3 4 2 2 2 2 2 4" xfId="51039"/>
    <cellStyle name="Output 3 4 2 2 2 2 3" xfId="25557"/>
    <cellStyle name="Output 3 4 2 2 2 2 4" xfId="38543"/>
    <cellStyle name="Output 3 4 2 2 2 2 5" xfId="44964"/>
    <cellStyle name="Output 3 4 2 2 2 3" xfId="7093"/>
    <cellStyle name="Output 3 4 2 2 2 3 2" xfId="13380"/>
    <cellStyle name="Output 3 4 2 2 2 3 2 2" xfId="31707"/>
    <cellStyle name="Output 3 4 2 2 2 3 2 3" xfId="38474"/>
    <cellStyle name="Output 3 4 2 2 2 3 2 4" xfId="51579"/>
    <cellStyle name="Output 3 4 2 2 2 3 3" xfId="26545"/>
    <cellStyle name="Output 3 4 2 2 2 3 4" xfId="36489"/>
    <cellStyle name="Output 3 4 2 2 2 3 5" xfId="45951"/>
    <cellStyle name="Output 3 4 2 2 2 4" xfId="9019"/>
    <cellStyle name="Output 3 4 2 2 2 4 2" xfId="28065"/>
    <cellStyle name="Output 3 4 2 2 2 4 2 2" xfId="52479"/>
    <cellStyle name="Output 3 4 2 2 2 4 3" xfId="36614"/>
    <cellStyle name="Output 3 4 2 2 2 4 4" xfId="47616"/>
    <cellStyle name="Output 3 4 2 2 2 5" xfId="15043"/>
    <cellStyle name="Output 3 4 2 2 2 5 2" xfId="33370"/>
    <cellStyle name="Output 3 4 2 2 2 5 2 2" xfId="52890"/>
    <cellStyle name="Output 3 4 2 2 2 5 3" xfId="40198"/>
    <cellStyle name="Output 3 4 2 2 2 5 4" xfId="48371"/>
    <cellStyle name="Output 3 4 2 2 2 6" xfId="15737"/>
    <cellStyle name="Output 3 4 2 2 2 6 2" xfId="34064"/>
    <cellStyle name="Output 3 4 2 2 2 6 2 2" xfId="53270"/>
    <cellStyle name="Output 3 4 2 2 2 6 3" xfId="40892"/>
    <cellStyle name="Output 3 4 2 2 2 6 4" xfId="49065"/>
    <cellStyle name="Output 3 4 2 2 2 7" xfId="16355"/>
    <cellStyle name="Output 3 4 2 2 2 7 2" xfId="34682"/>
    <cellStyle name="Output 3 4 2 2 2 7 2 2" xfId="53603"/>
    <cellStyle name="Output 3 4 2 2 2 7 3" xfId="41510"/>
    <cellStyle name="Output 3 4 2 2 2 7 4" xfId="49683"/>
    <cellStyle name="Output 3 4 2 2 2 8" xfId="5002"/>
    <cellStyle name="Output 3 4 2 2 2 8 2" xfId="50441"/>
    <cellStyle name="Output 3 4 2 2 2 9" xfId="24454"/>
    <cellStyle name="Output 3 4 2 2 3" xfId="2702"/>
    <cellStyle name="Output 3 4 2 2 3 10" xfId="27131"/>
    <cellStyle name="Output 3 4 2 2 3 11" xfId="39132"/>
    <cellStyle name="Output 3 4 2 2 3 12" xfId="42368"/>
    <cellStyle name="Output 3 4 2 2 3 13" xfId="44021"/>
    <cellStyle name="Output 3 4 2 2 3 2" xfId="3351"/>
    <cellStyle name="Output 3 4 2 2 3 2 2" xfId="10389"/>
    <cellStyle name="Output 3 4 2 2 3 2 2 2" xfId="29107"/>
    <cellStyle name="Output 3 4 2 2 3 2 2 3" xfId="28568"/>
    <cellStyle name="Output 3 4 2 2 3 2 2 4" xfId="50116"/>
    <cellStyle name="Output 3 4 2 2 3 2 3" xfId="4104"/>
    <cellStyle name="Output 3 4 2 2 3 2 4" xfId="2892"/>
    <cellStyle name="Output 3 4 2 2 3 2 5" xfId="43252"/>
    <cellStyle name="Output 3 4 2 2 3 3" xfId="7253"/>
    <cellStyle name="Output 3 4 2 2 3 3 2" xfId="13540"/>
    <cellStyle name="Output 3 4 2 2 3 3 2 2" xfId="31867"/>
    <cellStyle name="Output 3 4 2 2 3 3 2 3" xfId="35820"/>
    <cellStyle name="Output 3 4 2 2 3 3 2 4" xfId="51663"/>
    <cellStyle name="Output 3 4 2 2 3 3 3" xfId="26705"/>
    <cellStyle name="Output 3 4 2 2 3 3 4" xfId="29118"/>
    <cellStyle name="Output 3 4 2 2 3 3 5" xfId="46111"/>
    <cellStyle name="Output 3 4 2 2 3 4" xfId="9179"/>
    <cellStyle name="Output 3 4 2 2 3 4 2" xfId="28225"/>
    <cellStyle name="Output 3 4 2 2 3 4 2 2" xfId="52563"/>
    <cellStyle name="Output 3 4 2 2 3 4 3" xfId="4628"/>
    <cellStyle name="Output 3 4 2 2 3 4 4" xfId="47776"/>
    <cellStyle name="Output 3 4 2 2 3 5" xfId="15203"/>
    <cellStyle name="Output 3 4 2 2 3 5 2" xfId="33530"/>
    <cellStyle name="Output 3 4 2 2 3 5 2 2" xfId="52974"/>
    <cellStyle name="Output 3 4 2 2 3 5 3" xfId="40358"/>
    <cellStyle name="Output 3 4 2 2 3 5 4" xfId="48531"/>
    <cellStyle name="Output 3 4 2 2 3 6" xfId="15897"/>
    <cellStyle name="Output 3 4 2 2 3 6 2" xfId="34224"/>
    <cellStyle name="Output 3 4 2 2 3 6 2 2" xfId="53354"/>
    <cellStyle name="Output 3 4 2 2 3 6 3" xfId="41052"/>
    <cellStyle name="Output 3 4 2 2 3 6 4" xfId="49225"/>
    <cellStyle name="Output 3 4 2 2 3 7" xfId="16515"/>
    <cellStyle name="Output 3 4 2 2 3 7 2" xfId="34842"/>
    <cellStyle name="Output 3 4 2 2 3 7 2 2" xfId="53687"/>
    <cellStyle name="Output 3 4 2 2 3 7 3" xfId="41670"/>
    <cellStyle name="Output 3 4 2 2 3 7 4" xfId="49843"/>
    <cellStyle name="Output 3 4 2 2 3 8" xfId="5162"/>
    <cellStyle name="Output 3 4 2 2 3 8 2" xfId="50525"/>
    <cellStyle name="Output 3 4 2 2 3 9" xfId="24614"/>
    <cellStyle name="Output 3 4 2 2 4" xfId="5455"/>
    <cellStyle name="Output 3 4 2 2 4 2" xfId="11891"/>
    <cellStyle name="Output 3 4 2 2 4 2 2" xfId="30218"/>
    <cellStyle name="Output 3 4 2 2 4 2 3" xfId="27680"/>
    <cellStyle name="Output 3 4 2 2 4 2 4" xfId="50697"/>
    <cellStyle name="Output 3 4 2 2 4 3" xfId="24907"/>
    <cellStyle name="Output 3 4 2 2 4 4" xfId="28323"/>
    <cellStyle name="Output 3 4 2 2 4 5" xfId="44314"/>
    <cellStyle name="Output 3 4 2 2 5" xfId="6650"/>
    <cellStyle name="Output 3 4 2 2 5 2" xfId="12964"/>
    <cellStyle name="Output 3 4 2 2 5 2 2" xfId="31291"/>
    <cellStyle name="Output 3 4 2 2 5 2 3" xfId="29793"/>
    <cellStyle name="Output 3 4 2 2 5 2 4" xfId="51334"/>
    <cellStyle name="Output 3 4 2 2 5 3" xfId="26102"/>
    <cellStyle name="Output 3 4 2 2 5 4" xfId="27410"/>
    <cellStyle name="Output 3 4 2 2 5 5" xfId="45508"/>
    <cellStyle name="Output 3 4 2 2 6" xfId="8460"/>
    <cellStyle name="Output 3 4 2 2 6 2" xfId="27574"/>
    <cellStyle name="Output 3 4 2 2 6 2 2" xfId="52226"/>
    <cellStyle name="Output 3 4 2 2 6 3" xfId="35418"/>
    <cellStyle name="Output 3 4 2 2 6 4" xfId="47144"/>
    <cellStyle name="Output 3 4 2 2 7" xfId="14591"/>
    <cellStyle name="Output 3 4 2 2 7 2" xfId="32918"/>
    <cellStyle name="Output 3 4 2 2 7 2 2" xfId="52646"/>
    <cellStyle name="Output 3 4 2 2 7 3" xfId="39746"/>
    <cellStyle name="Output 3 4 2 2 7 4" xfId="47919"/>
    <cellStyle name="Output 3 4 2 2 8" xfId="15319"/>
    <cellStyle name="Output 3 4 2 2 8 2" xfId="33646"/>
    <cellStyle name="Output 3 4 2 2 8 2 2" xfId="53043"/>
    <cellStyle name="Output 3 4 2 2 8 3" xfId="40474"/>
    <cellStyle name="Output 3 4 2 2 8 4" xfId="48647"/>
    <cellStyle name="Output 3 4 2 2 9" xfId="15978"/>
    <cellStyle name="Output 3 4 2 2 9 2" xfId="34305"/>
    <cellStyle name="Output 3 4 2 2 9 2 2" xfId="53399"/>
    <cellStyle name="Output 3 4 2 2 9 3" xfId="41133"/>
    <cellStyle name="Output 3 4 2 2 9 4" xfId="49306"/>
    <cellStyle name="Output 3 4 2 3" xfId="2234"/>
    <cellStyle name="Output 3 4 2 3 10" xfId="28659"/>
    <cellStyle name="Output 3 4 2 3 11" xfId="35982"/>
    <cellStyle name="Output 3 4 2 3 12" xfId="41957"/>
    <cellStyle name="Output 3 4 2 3 13" xfId="43553"/>
    <cellStyle name="Output 3 4 2 3 2" xfId="6166"/>
    <cellStyle name="Output 3 4 2 3 2 2" xfId="12541"/>
    <cellStyle name="Output 3 4 2 3 2 2 2" xfId="30868"/>
    <cellStyle name="Output 3 4 2 3 2 2 3" xfId="35833"/>
    <cellStyle name="Output 3 4 2 3 2 2 4" xfId="51070"/>
    <cellStyle name="Output 3 4 2 3 2 3" xfId="25618"/>
    <cellStyle name="Output 3 4 2 3 2 4" xfId="29814"/>
    <cellStyle name="Output 3 4 2 3 2 5" xfId="45025"/>
    <cellStyle name="Output 3 4 2 3 3" xfId="6785"/>
    <cellStyle name="Output 3 4 2 3 3 2" xfId="13072"/>
    <cellStyle name="Output 3 4 2 3 3 2 2" xfId="31399"/>
    <cellStyle name="Output 3 4 2 3 3 2 3" xfId="28433"/>
    <cellStyle name="Output 3 4 2 3 3 2 4" xfId="51411"/>
    <cellStyle name="Output 3 4 2 3 3 3" xfId="26237"/>
    <cellStyle name="Output 3 4 2 3 3 4" xfId="36869"/>
    <cellStyle name="Output 3 4 2 3 3 5" xfId="45643"/>
    <cellStyle name="Output 3 4 2 3 4" xfId="8711"/>
    <cellStyle name="Output 3 4 2 3 4 2" xfId="27757"/>
    <cellStyle name="Output 3 4 2 3 4 2 2" xfId="52311"/>
    <cellStyle name="Output 3 4 2 3 4 3" xfId="37350"/>
    <cellStyle name="Output 3 4 2 3 4 4" xfId="47308"/>
    <cellStyle name="Output 3 4 2 3 5" xfId="14735"/>
    <cellStyle name="Output 3 4 2 3 5 2" xfId="33062"/>
    <cellStyle name="Output 3 4 2 3 5 2 2" xfId="52722"/>
    <cellStyle name="Output 3 4 2 3 5 3" xfId="39890"/>
    <cellStyle name="Output 3 4 2 3 5 4" xfId="48063"/>
    <cellStyle name="Output 3 4 2 3 6" xfId="15429"/>
    <cellStyle name="Output 3 4 2 3 6 2" xfId="33756"/>
    <cellStyle name="Output 3 4 2 3 6 2 2" xfId="53102"/>
    <cellStyle name="Output 3 4 2 3 6 3" xfId="40584"/>
    <cellStyle name="Output 3 4 2 3 6 4" xfId="48757"/>
    <cellStyle name="Output 3 4 2 3 7" xfId="16047"/>
    <cellStyle name="Output 3 4 2 3 7 2" xfId="34374"/>
    <cellStyle name="Output 3 4 2 3 7 2 2" xfId="53435"/>
    <cellStyle name="Output 3 4 2 3 7 3" xfId="41202"/>
    <cellStyle name="Output 3 4 2 3 7 4" xfId="49375"/>
    <cellStyle name="Output 3 4 2 3 8" xfId="4694"/>
    <cellStyle name="Output 3 4 2 3 8 2" xfId="50273"/>
    <cellStyle name="Output 3 4 2 3 9" xfId="24146"/>
    <cellStyle name="Output 3 4 2 4" xfId="1017"/>
    <cellStyle name="Output 3 4 2 4 10" xfId="38089"/>
    <cellStyle name="Output 3 4 2 4 11" xfId="37697"/>
    <cellStyle name="Output 3 4 2 4 12" xfId="42473"/>
    <cellStyle name="Output 3 4 2 4 13" xfId="43380"/>
    <cellStyle name="Output 3 4 2 4 2" xfId="6460"/>
    <cellStyle name="Output 3 4 2 4 2 2" xfId="12805"/>
    <cellStyle name="Output 3 4 2 4 2 2 2" xfId="31132"/>
    <cellStyle name="Output 3 4 2 4 2 2 3" xfId="27541"/>
    <cellStyle name="Output 3 4 2 4 2 2 4" xfId="51226"/>
    <cellStyle name="Output 3 4 2 4 2 3" xfId="25912"/>
    <cellStyle name="Output 3 4 2 4 2 4" xfId="35107"/>
    <cellStyle name="Output 3 4 2 4 2 5" xfId="45319"/>
    <cellStyle name="Output 3 4 2 4 3" xfId="5500"/>
    <cellStyle name="Output 3 4 2 4 3 2" xfId="11934"/>
    <cellStyle name="Output 3 4 2 4 3 2 2" xfId="30261"/>
    <cellStyle name="Output 3 4 2 4 3 2 3" xfId="27336"/>
    <cellStyle name="Output 3 4 2 4 3 2 4" xfId="50720"/>
    <cellStyle name="Output 3 4 2 4 3 3" xfId="24952"/>
    <cellStyle name="Output 3 4 2 4 3 4" xfId="38225"/>
    <cellStyle name="Output 3 4 2 4 3 5" xfId="44359"/>
    <cellStyle name="Output 3 4 2 4 4" xfId="7645"/>
    <cellStyle name="Output 3 4 2 4 4 2" xfId="27023"/>
    <cellStyle name="Output 3 4 2 4 4 2 2" xfId="51889"/>
    <cellStyle name="Output 3 4 2 4 4 3" xfId="35448"/>
    <cellStyle name="Output 3 4 2 4 4 4" xfId="46516"/>
    <cellStyle name="Output 3 4 2 4 5" xfId="13949"/>
    <cellStyle name="Output 3 4 2 4 5 2" xfId="32276"/>
    <cellStyle name="Output 3 4 2 4 5 2 2" xfId="51966"/>
    <cellStyle name="Output 3 4 2 4 5 3" xfId="38809"/>
    <cellStyle name="Output 3 4 2 4 5 4" xfId="46680"/>
    <cellStyle name="Output 3 4 2 4 6" xfId="14323"/>
    <cellStyle name="Output 3 4 2 4 6 2" xfId="32650"/>
    <cellStyle name="Output 3 4 2 4 6 2 2" xfId="52177"/>
    <cellStyle name="Output 3 4 2 4 6 3" xfId="39478"/>
    <cellStyle name="Output 3 4 2 4 6 4" xfId="47058"/>
    <cellStyle name="Output 3 4 2 4 7" xfId="14513"/>
    <cellStyle name="Output 3 4 2 4 7 2" xfId="32840"/>
    <cellStyle name="Output 3 4 2 4 7 2 2" xfId="52599"/>
    <cellStyle name="Output 3 4 2 4 7 3" xfId="39668"/>
    <cellStyle name="Output 3 4 2 4 7 4" xfId="47841"/>
    <cellStyle name="Output 3 4 2 4 8" xfId="3675"/>
    <cellStyle name="Output 3 4 2 4 8 2" xfId="50185"/>
    <cellStyle name="Output 3 4 2 4 9" xfId="4649"/>
    <cellStyle name="Output 3 4 2 5" xfId="3438"/>
    <cellStyle name="Output 3 4 2 5 2" xfId="10474"/>
    <cellStyle name="Output 3 4 2 5 2 2" xfId="29168"/>
    <cellStyle name="Output 3 4 2 5 2 3" xfId="36141"/>
    <cellStyle name="Output 3 4 2 5 2 4" xfId="50133"/>
    <cellStyle name="Output 3 4 2 5 3" xfId="4303"/>
    <cellStyle name="Output 3 4 2 5 4" xfId="23998"/>
    <cellStyle name="Output 3 4 2 5 5" xfId="43284"/>
    <cellStyle name="Output 3 4 2 6" xfId="6039"/>
    <cellStyle name="Output 3 4 2 6 2" xfId="12424"/>
    <cellStyle name="Output 3 4 2 6 2 2" xfId="30751"/>
    <cellStyle name="Output 3 4 2 6 2 3" xfId="4175"/>
    <cellStyle name="Output 3 4 2 6 2 4" xfId="51007"/>
    <cellStyle name="Output 3 4 2 6 3" xfId="25491"/>
    <cellStyle name="Output 3 4 2 6 4" xfId="36311"/>
    <cellStyle name="Output 3 4 2 6 5" xfId="44898"/>
    <cellStyle name="Output 3 4 2 7" xfId="6695"/>
    <cellStyle name="Output 3 4 2 7 2" xfId="13003"/>
    <cellStyle name="Output 3 4 2 7 2 2" xfId="31330"/>
    <cellStyle name="Output 3 4 2 7 2 3" xfId="38020"/>
    <cellStyle name="Output 3 4 2 7 2 4" xfId="51359"/>
    <cellStyle name="Output 3 4 2 7 3" xfId="26147"/>
    <cellStyle name="Output 3 4 2 7 4" xfId="36698"/>
    <cellStyle name="Output 3 4 2 7 5" xfId="45553"/>
    <cellStyle name="Output 3 4 2 8" xfId="6579"/>
    <cellStyle name="Output 3 4 2 8 2" xfId="26031"/>
    <cellStyle name="Output 3 4 2 8 2 2" xfId="51299"/>
    <cellStyle name="Output 3 4 2 8 3" xfId="28311"/>
    <cellStyle name="Output 3 4 2 8 4" xfId="45437"/>
    <cellStyle name="Output 3 4 2 9" xfId="13692"/>
    <cellStyle name="Output 3 4 2 9 2" xfId="32019"/>
    <cellStyle name="Output 3 4 2 9 2 2" xfId="51787"/>
    <cellStyle name="Output 3 4 2 9 3" xfId="37810"/>
    <cellStyle name="Output 3 4 2 9 4" xfId="46332"/>
    <cellStyle name="Output 3 4 20" xfId="42806"/>
    <cellStyle name="Output 3 4 3" xfId="1317"/>
    <cellStyle name="Output 3 4 3 10" xfId="14106"/>
    <cellStyle name="Output 3 4 3 10 2" xfId="32433"/>
    <cellStyle name="Output 3 4 3 10 2 2" xfId="52058"/>
    <cellStyle name="Output 3 4 3 10 3" xfId="27689"/>
    <cellStyle name="Output 3 4 3 10 4" xfId="46837"/>
    <cellStyle name="Output 3 4 3 11" xfId="14156"/>
    <cellStyle name="Output 3 4 3 11 2" xfId="32483"/>
    <cellStyle name="Output 3 4 3 11 2 2" xfId="52084"/>
    <cellStyle name="Output 3 4 3 11 3" xfId="36851"/>
    <cellStyle name="Output 3 4 3 11 4" xfId="46887"/>
    <cellStyle name="Output 3 4 3 12" xfId="3921"/>
    <cellStyle name="Output 3 4 3 12 2" xfId="49972"/>
    <cellStyle name="Output 3 4 3 13" xfId="3719"/>
    <cellStyle name="Output 3 4 3 14" xfId="39162"/>
    <cellStyle name="Output 3 4 3 15" xfId="41725"/>
    <cellStyle name="Output 3 4 3 16" xfId="42728"/>
    <cellStyle name="Output 3 4 3 17" xfId="42990"/>
    <cellStyle name="Output 3 4 3 2" xfId="2424"/>
    <cellStyle name="Output 3 4 3 2 10" xfId="35193"/>
    <cellStyle name="Output 3 4 3 2 11" xfId="24053"/>
    <cellStyle name="Output 3 4 3 2 12" xfId="41855"/>
    <cellStyle name="Output 3 4 3 2 13" xfId="43743"/>
    <cellStyle name="Output 3 4 3 2 2" xfId="5672"/>
    <cellStyle name="Output 3 4 3 2 2 2" xfId="12094"/>
    <cellStyle name="Output 3 4 3 2 2 2 2" xfId="30421"/>
    <cellStyle name="Output 3 4 3 2 2 2 3" xfId="29326"/>
    <cellStyle name="Output 3 4 3 2 2 2 4" xfId="50813"/>
    <cellStyle name="Output 3 4 3 2 2 3" xfId="25124"/>
    <cellStyle name="Output 3 4 3 2 2 4" xfId="35370"/>
    <cellStyle name="Output 3 4 3 2 2 5" xfId="44531"/>
    <cellStyle name="Output 3 4 3 2 3" xfId="6975"/>
    <cellStyle name="Output 3 4 3 2 3 2" xfId="13262"/>
    <cellStyle name="Output 3 4 3 2 3 2 2" xfId="31589"/>
    <cellStyle name="Output 3 4 3 2 3 2 3" xfId="35279"/>
    <cellStyle name="Output 3 4 3 2 3 2 4" xfId="51519"/>
    <cellStyle name="Output 3 4 3 2 3 3" xfId="26427"/>
    <cellStyle name="Output 3 4 3 2 3 4" xfId="36416"/>
    <cellStyle name="Output 3 4 3 2 3 5" xfId="45833"/>
    <cellStyle name="Output 3 4 3 2 4" xfId="8901"/>
    <cellStyle name="Output 3 4 3 2 4 2" xfId="27947"/>
    <cellStyle name="Output 3 4 3 2 4 2 2" xfId="52419"/>
    <cellStyle name="Output 3 4 3 2 4 3" xfId="28859"/>
    <cellStyle name="Output 3 4 3 2 4 4" xfId="47498"/>
    <cellStyle name="Output 3 4 3 2 5" xfId="14925"/>
    <cellStyle name="Output 3 4 3 2 5 2" xfId="33252"/>
    <cellStyle name="Output 3 4 3 2 5 2 2" xfId="52830"/>
    <cellStyle name="Output 3 4 3 2 5 3" xfId="40080"/>
    <cellStyle name="Output 3 4 3 2 5 4" xfId="48253"/>
    <cellStyle name="Output 3 4 3 2 6" xfId="15619"/>
    <cellStyle name="Output 3 4 3 2 6 2" xfId="33946"/>
    <cellStyle name="Output 3 4 3 2 6 2 2" xfId="53210"/>
    <cellStyle name="Output 3 4 3 2 6 3" xfId="40774"/>
    <cellStyle name="Output 3 4 3 2 6 4" xfId="48947"/>
    <cellStyle name="Output 3 4 3 2 7" xfId="16237"/>
    <cellStyle name="Output 3 4 3 2 7 2" xfId="34564"/>
    <cellStyle name="Output 3 4 3 2 7 2 2" xfId="53543"/>
    <cellStyle name="Output 3 4 3 2 7 3" xfId="41392"/>
    <cellStyle name="Output 3 4 3 2 7 4" xfId="49565"/>
    <cellStyle name="Output 3 4 3 2 8" xfId="4884"/>
    <cellStyle name="Output 3 4 3 2 8 2" xfId="50381"/>
    <cellStyle name="Output 3 4 3 2 9" xfId="24336"/>
    <cellStyle name="Output 3 4 3 3" xfId="2378"/>
    <cellStyle name="Output 3 4 3 3 10" xfId="35742"/>
    <cellStyle name="Output 3 4 3 3 11" xfId="3024"/>
    <cellStyle name="Output 3 4 3 3 12" xfId="35165"/>
    <cellStyle name="Output 3 4 3 3 13" xfId="43697"/>
    <cellStyle name="Output 3 4 3 3 2" xfId="3411"/>
    <cellStyle name="Output 3 4 3 3 2 2" xfId="10447"/>
    <cellStyle name="Output 3 4 3 3 2 2 2" xfId="29149"/>
    <cellStyle name="Output 3 4 3 3 2 2 3" xfId="37789"/>
    <cellStyle name="Output 3 4 3 3 2 2 4" xfId="50128"/>
    <cellStyle name="Output 3 4 3 3 2 3" xfId="4351"/>
    <cellStyle name="Output 3 4 3 3 2 4" xfId="23736"/>
    <cellStyle name="Output 3 4 3 3 2 5" xfId="43275"/>
    <cellStyle name="Output 3 4 3 3 3" xfId="6929"/>
    <cellStyle name="Output 3 4 3 3 3 2" xfId="13216"/>
    <cellStyle name="Output 3 4 3 3 3 2 2" xfId="31543"/>
    <cellStyle name="Output 3 4 3 3 3 2 3" xfId="38216"/>
    <cellStyle name="Output 3 4 3 3 3 2 4" xfId="51491"/>
    <cellStyle name="Output 3 4 3 3 3 3" xfId="26381"/>
    <cellStyle name="Output 3 4 3 3 3 4" xfId="39264"/>
    <cellStyle name="Output 3 4 3 3 3 5" xfId="45787"/>
    <cellStyle name="Output 3 4 3 3 4" xfId="8855"/>
    <cellStyle name="Output 3 4 3 3 4 2" xfId="27901"/>
    <cellStyle name="Output 3 4 3 3 4 2 2" xfId="52391"/>
    <cellStyle name="Output 3 4 3 3 4 3" xfId="27017"/>
    <cellStyle name="Output 3 4 3 3 4 4" xfId="47452"/>
    <cellStyle name="Output 3 4 3 3 5" xfId="14879"/>
    <cellStyle name="Output 3 4 3 3 5 2" xfId="33206"/>
    <cellStyle name="Output 3 4 3 3 5 2 2" xfId="52802"/>
    <cellStyle name="Output 3 4 3 3 5 3" xfId="40034"/>
    <cellStyle name="Output 3 4 3 3 5 4" xfId="48207"/>
    <cellStyle name="Output 3 4 3 3 6" xfId="15573"/>
    <cellStyle name="Output 3 4 3 3 6 2" xfId="33900"/>
    <cellStyle name="Output 3 4 3 3 6 2 2" xfId="53182"/>
    <cellStyle name="Output 3 4 3 3 6 3" xfId="40728"/>
    <cellStyle name="Output 3 4 3 3 6 4" xfId="48901"/>
    <cellStyle name="Output 3 4 3 3 7" xfId="16191"/>
    <cellStyle name="Output 3 4 3 3 7 2" xfId="34518"/>
    <cellStyle name="Output 3 4 3 3 7 2 2" xfId="53515"/>
    <cellStyle name="Output 3 4 3 3 7 3" xfId="41346"/>
    <cellStyle name="Output 3 4 3 3 7 4" xfId="49519"/>
    <cellStyle name="Output 3 4 3 3 8" xfId="4838"/>
    <cellStyle name="Output 3 4 3 3 8 2" xfId="50353"/>
    <cellStyle name="Output 3 4 3 3 9" xfId="24290"/>
    <cellStyle name="Output 3 4 3 4" xfId="6041"/>
    <cellStyle name="Output 3 4 3 4 2" xfId="12426"/>
    <cellStyle name="Output 3 4 3 4 2 2" xfId="30753"/>
    <cellStyle name="Output 3 4 3 4 2 3" xfId="38070"/>
    <cellStyle name="Output 3 4 3 4 2 4" xfId="51008"/>
    <cellStyle name="Output 3 4 3 4 3" xfId="25493"/>
    <cellStyle name="Output 3 4 3 4 4" xfId="28438"/>
    <cellStyle name="Output 3 4 3 4 5" xfId="44900"/>
    <cellStyle name="Output 3 4 3 5" xfId="5847"/>
    <cellStyle name="Output 3 4 3 5 2" xfId="12253"/>
    <cellStyle name="Output 3 4 3 5 2 2" xfId="30580"/>
    <cellStyle name="Output 3 4 3 5 2 3" xfId="39388"/>
    <cellStyle name="Output 3 4 3 5 2 4" xfId="50905"/>
    <cellStyle name="Output 3 4 3 5 3" xfId="25299"/>
    <cellStyle name="Output 3 4 3 5 4" xfId="37709"/>
    <cellStyle name="Output 3 4 3 5 5" xfId="44706"/>
    <cellStyle name="Output 3 4 3 6" xfId="6559"/>
    <cellStyle name="Output 3 4 3 6 2" xfId="12891"/>
    <cellStyle name="Output 3 4 3 6 2 2" xfId="31218"/>
    <cellStyle name="Output 3 4 3 6 2 3" xfId="35582"/>
    <cellStyle name="Output 3 4 3 6 2 4" xfId="51287"/>
    <cellStyle name="Output 3 4 3 6 3" xfId="26011"/>
    <cellStyle name="Output 3 4 3 6 4" xfId="35970"/>
    <cellStyle name="Output 3 4 3 6 5" xfId="45417"/>
    <cellStyle name="Output 3 4 3 7" xfId="5740"/>
    <cellStyle name="Output 3 4 3 7 2" xfId="25192"/>
    <cellStyle name="Output 3 4 3 7 2 2" xfId="50849"/>
    <cellStyle name="Output 3 4 3 7 3" xfId="28619"/>
    <cellStyle name="Output 3 4 3 7 4" xfId="44599"/>
    <cellStyle name="Output 3 4 3 8" xfId="13990"/>
    <cellStyle name="Output 3 4 3 8 2" xfId="32317"/>
    <cellStyle name="Output 3 4 3 8 2 2" xfId="51990"/>
    <cellStyle name="Output 3 4 3 8 3" xfId="4238"/>
    <cellStyle name="Output 3 4 3 8 4" xfId="46721"/>
    <cellStyle name="Output 3 4 3 9" xfId="14184"/>
    <cellStyle name="Output 3 4 3 9 2" xfId="32511"/>
    <cellStyle name="Output 3 4 3 9 2 2" xfId="52099"/>
    <cellStyle name="Output 3 4 3 9 3" xfId="36679"/>
    <cellStyle name="Output 3 4 3 9 4" xfId="46915"/>
    <cellStyle name="Output 3 4 4" xfId="1746"/>
    <cellStyle name="Output 3 4 4 10" xfId="14521"/>
    <cellStyle name="Output 3 4 4 10 2" xfId="32848"/>
    <cellStyle name="Output 3 4 4 10 2 2" xfId="52604"/>
    <cellStyle name="Output 3 4 4 10 3" xfId="39676"/>
    <cellStyle name="Output 3 4 4 10 4" xfId="47849"/>
    <cellStyle name="Output 3 4 4 11" xfId="15258"/>
    <cellStyle name="Output 3 4 4 11 2" xfId="33585"/>
    <cellStyle name="Output 3 4 4 11 2 2" xfId="53005"/>
    <cellStyle name="Output 3 4 4 11 3" xfId="40413"/>
    <cellStyle name="Output 3 4 4 11 4" xfId="48586"/>
    <cellStyle name="Output 3 4 4 12" xfId="4272"/>
    <cellStyle name="Output 3 4 4 12 2" xfId="49907"/>
    <cellStyle name="Output 3 4 4 13" xfId="23783"/>
    <cellStyle name="Output 3 4 4 14" xfId="29527"/>
    <cellStyle name="Output 3 4 4 15" xfId="42276"/>
    <cellStyle name="Output 3 4 4 16" xfId="41919"/>
    <cellStyle name="Output 3 4 4 17" xfId="42871"/>
    <cellStyle name="Output 3 4 4 2" xfId="2608"/>
    <cellStyle name="Output 3 4 4 2 10" xfId="35250"/>
    <cellStyle name="Output 3 4 4 2 11" xfId="42150"/>
    <cellStyle name="Output 3 4 4 2 12" xfId="27467"/>
    <cellStyle name="Output 3 4 4 2 13" xfId="43927"/>
    <cellStyle name="Output 3 4 4 2 2" xfId="5553"/>
    <cellStyle name="Output 3 4 4 2 2 2" xfId="11983"/>
    <cellStyle name="Output 3 4 4 2 2 2 2" xfId="30310"/>
    <cellStyle name="Output 3 4 4 2 2 2 3" xfId="23794"/>
    <cellStyle name="Output 3 4 4 2 2 2 4" xfId="50753"/>
    <cellStyle name="Output 3 4 4 2 2 3" xfId="25005"/>
    <cellStyle name="Output 3 4 4 2 2 4" xfId="37579"/>
    <cellStyle name="Output 3 4 4 2 2 5" xfId="44412"/>
    <cellStyle name="Output 3 4 4 2 3" xfId="7159"/>
    <cellStyle name="Output 3 4 4 2 3 2" xfId="13446"/>
    <cellStyle name="Output 3 4 4 2 3 2 2" xfId="31773"/>
    <cellStyle name="Output 3 4 4 2 3 2 3" xfId="28735"/>
    <cellStyle name="Output 3 4 4 2 3 2 4" xfId="51612"/>
    <cellStyle name="Output 3 4 4 2 3 3" xfId="26611"/>
    <cellStyle name="Output 3 4 4 2 3 4" xfId="27672"/>
    <cellStyle name="Output 3 4 4 2 3 5" xfId="46017"/>
    <cellStyle name="Output 3 4 4 2 4" xfId="9085"/>
    <cellStyle name="Output 3 4 4 2 4 2" xfId="28131"/>
    <cellStyle name="Output 3 4 4 2 4 2 2" xfId="52512"/>
    <cellStyle name="Output 3 4 4 2 4 3" xfId="35923"/>
    <cellStyle name="Output 3 4 4 2 4 4" xfId="47682"/>
    <cellStyle name="Output 3 4 4 2 5" xfId="15109"/>
    <cellStyle name="Output 3 4 4 2 5 2" xfId="33436"/>
    <cellStyle name="Output 3 4 4 2 5 2 2" xfId="52923"/>
    <cellStyle name="Output 3 4 4 2 5 3" xfId="40264"/>
    <cellStyle name="Output 3 4 4 2 5 4" xfId="48437"/>
    <cellStyle name="Output 3 4 4 2 6" xfId="15803"/>
    <cellStyle name="Output 3 4 4 2 6 2" xfId="34130"/>
    <cellStyle name="Output 3 4 4 2 6 2 2" xfId="53303"/>
    <cellStyle name="Output 3 4 4 2 6 3" xfId="40958"/>
    <cellStyle name="Output 3 4 4 2 6 4" xfId="49131"/>
    <cellStyle name="Output 3 4 4 2 7" xfId="16421"/>
    <cellStyle name="Output 3 4 4 2 7 2" xfId="34748"/>
    <cellStyle name="Output 3 4 4 2 7 2 2" xfId="53636"/>
    <cellStyle name="Output 3 4 4 2 7 3" xfId="41576"/>
    <cellStyle name="Output 3 4 4 2 7 4" xfId="49749"/>
    <cellStyle name="Output 3 4 4 2 8" xfId="5068"/>
    <cellStyle name="Output 3 4 4 2 8 2" xfId="50474"/>
    <cellStyle name="Output 3 4 4 2 9" xfId="24520"/>
    <cellStyle name="Output 3 4 4 3" xfId="2565"/>
    <cellStyle name="Output 3 4 4 3 10" xfId="28377"/>
    <cellStyle name="Output 3 4 4 3 11" xfId="42045"/>
    <cellStyle name="Output 3 4 4 3 12" xfId="41955"/>
    <cellStyle name="Output 3 4 4 3 13" xfId="43884"/>
    <cellStyle name="Output 3 4 4 3 2" xfId="6134"/>
    <cellStyle name="Output 3 4 4 3 2 2" xfId="12510"/>
    <cellStyle name="Output 3 4 4 3 2 2 2" xfId="30837"/>
    <cellStyle name="Output 3 4 4 3 2 2 3" xfId="29642"/>
    <cellStyle name="Output 3 4 4 3 2 2 4" xfId="51057"/>
    <cellStyle name="Output 3 4 4 3 2 3" xfId="25586"/>
    <cellStyle name="Output 3 4 4 3 2 4" xfId="27684"/>
    <cellStyle name="Output 3 4 4 3 2 5" xfId="44993"/>
    <cellStyle name="Output 3 4 4 3 3" xfId="7116"/>
    <cellStyle name="Output 3 4 4 3 3 2" xfId="13403"/>
    <cellStyle name="Output 3 4 4 3 3 2 2" xfId="31730"/>
    <cellStyle name="Output 3 4 4 3 3 2 3" xfId="36507"/>
    <cellStyle name="Output 3 4 4 3 3 2 4" xfId="51591"/>
    <cellStyle name="Output 3 4 4 3 3 3" xfId="26568"/>
    <cellStyle name="Output 3 4 4 3 3 4" xfId="35995"/>
    <cellStyle name="Output 3 4 4 3 3 5" xfId="45974"/>
    <cellStyle name="Output 3 4 4 3 4" xfId="9042"/>
    <cellStyle name="Output 3 4 4 3 4 2" xfId="28088"/>
    <cellStyle name="Output 3 4 4 3 4 2 2" xfId="52491"/>
    <cellStyle name="Output 3 4 4 3 4 3" xfId="29829"/>
    <cellStyle name="Output 3 4 4 3 4 4" xfId="47639"/>
    <cellStyle name="Output 3 4 4 3 5" xfId="15066"/>
    <cellStyle name="Output 3 4 4 3 5 2" xfId="33393"/>
    <cellStyle name="Output 3 4 4 3 5 2 2" xfId="52902"/>
    <cellStyle name="Output 3 4 4 3 5 3" xfId="40221"/>
    <cellStyle name="Output 3 4 4 3 5 4" xfId="48394"/>
    <cellStyle name="Output 3 4 4 3 6" xfId="15760"/>
    <cellStyle name="Output 3 4 4 3 6 2" xfId="34087"/>
    <cellStyle name="Output 3 4 4 3 6 2 2" xfId="53282"/>
    <cellStyle name="Output 3 4 4 3 6 3" xfId="40915"/>
    <cellStyle name="Output 3 4 4 3 6 4" xfId="49088"/>
    <cellStyle name="Output 3 4 4 3 7" xfId="16378"/>
    <cellStyle name="Output 3 4 4 3 7 2" xfId="34705"/>
    <cellStyle name="Output 3 4 4 3 7 2 2" xfId="53615"/>
    <cellStyle name="Output 3 4 4 3 7 3" xfId="41533"/>
    <cellStyle name="Output 3 4 4 3 7 4" xfId="49706"/>
    <cellStyle name="Output 3 4 4 3 8" xfId="5025"/>
    <cellStyle name="Output 3 4 4 3 8 2" xfId="50453"/>
    <cellStyle name="Output 3 4 4 3 9" xfId="24477"/>
    <cellStyle name="Output 3 4 4 4" xfId="5416"/>
    <cellStyle name="Output 3 4 4 4 2" xfId="11852"/>
    <cellStyle name="Output 3 4 4 4 2 2" xfId="30179"/>
    <cellStyle name="Output 3 4 4 4 2 3" xfId="38919"/>
    <cellStyle name="Output 3 4 4 4 2 4" xfId="50674"/>
    <cellStyle name="Output 3 4 4 4 3" xfId="24868"/>
    <cellStyle name="Output 3 4 4 4 4" xfId="28509"/>
    <cellStyle name="Output 3 4 4 4 5" xfId="44275"/>
    <cellStyle name="Output 3 4 4 5" xfId="6517"/>
    <cellStyle name="Output 3 4 4 5 2" xfId="12853"/>
    <cellStyle name="Output 3 4 4 5 2 2" xfId="31180"/>
    <cellStyle name="Output 3 4 4 5 2 3" xfId="38906"/>
    <cellStyle name="Output 3 4 4 5 2 4" xfId="51260"/>
    <cellStyle name="Output 3 4 4 5 3" xfId="25969"/>
    <cellStyle name="Output 3 4 4 5 4" xfId="38844"/>
    <cellStyle name="Output 3 4 4 5 5" xfId="45375"/>
    <cellStyle name="Output 3 4 4 6" xfId="5222"/>
    <cellStyle name="Output 3 4 4 6 2" xfId="11675"/>
    <cellStyle name="Output 3 4 4 6 2 2" xfId="30002"/>
    <cellStyle name="Output 3 4 4 6 2 3" xfId="35561"/>
    <cellStyle name="Output 3 4 4 6 2 4" xfId="50558"/>
    <cellStyle name="Output 3 4 4 6 3" xfId="24674"/>
    <cellStyle name="Output 3 4 4 6 4" xfId="36300"/>
    <cellStyle name="Output 3 4 4 6 5" xfId="44081"/>
    <cellStyle name="Output 3 4 4 7" xfId="6684"/>
    <cellStyle name="Output 3 4 4 7 2" xfId="26136"/>
    <cellStyle name="Output 3 4 4 7 2 2" xfId="51354"/>
    <cellStyle name="Output 3 4 4 7 3" xfId="36557"/>
    <cellStyle name="Output 3 4 4 7 4" xfId="45542"/>
    <cellStyle name="Output 3 4 4 8" xfId="14253"/>
    <cellStyle name="Output 3 4 4 8 2" xfId="32580"/>
    <cellStyle name="Output 3 4 4 8 2 2" xfId="52136"/>
    <cellStyle name="Output 3 4 4 8 3" xfId="34891"/>
    <cellStyle name="Output 3 4 4 8 4" xfId="46984"/>
    <cellStyle name="Output 3 4 4 9" xfId="14332"/>
    <cellStyle name="Output 3 4 4 9 2" xfId="32659"/>
    <cellStyle name="Output 3 4 4 9 2 2" xfId="52183"/>
    <cellStyle name="Output 3 4 4 9 3" xfId="39487"/>
    <cellStyle name="Output 3 4 4 9 4" xfId="47067"/>
    <cellStyle name="Output 3 4 5" xfId="964"/>
    <cellStyle name="Output 3 4 5 10" xfId="4090"/>
    <cellStyle name="Output 3 4 5 11" xfId="42757"/>
    <cellStyle name="Output 3 4 5 12" xfId="42043"/>
    <cellStyle name="Output 3 4 5 13" xfId="43345"/>
    <cellStyle name="Output 3 4 5 2" xfId="6373"/>
    <cellStyle name="Output 3 4 5 2 2" xfId="12730"/>
    <cellStyle name="Output 3 4 5 2 2 2" xfId="31057"/>
    <cellStyle name="Output 3 4 5 2 2 3" xfId="38081"/>
    <cellStyle name="Output 3 4 5 2 2 4" xfId="51174"/>
    <cellStyle name="Output 3 4 5 2 3" xfId="25825"/>
    <cellStyle name="Output 3 4 5 2 4" xfId="38673"/>
    <cellStyle name="Output 3 4 5 2 5" xfId="45232"/>
    <cellStyle name="Output 3 4 5 3" xfId="5206"/>
    <cellStyle name="Output 3 4 5 3 2" xfId="11659"/>
    <cellStyle name="Output 3 4 5 3 2 2" xfId="29986"/>
    <cellStyle name="Output 3 4 5 3 2 3" xfId="27323"/>
    <cellStyle name="Output 3 4 5 3 2 4" xfId="50550"/>
    <cellStyle name="Output 3 4 5 3 3" xfId="24658"/>
    <cellStyle name="Output 3 4 5 3 4" xfId="36596"/>
    <cellStyle name="Output 3 4 5 3 5" xfId="44065"/>
    <cellStyle name="Output 3 4 5 4" xfId="7592"/>
    <cellStyle name="Output 3 4 5 4 2" xfId="26975"/>
    <cellStyle name="Output 3 4 5 4 2 2" xfId="51861"/>
    <cellStyle name="Output 3 4 5 4 3" xfId="23755"/>
    <cellStyle name="Output 3 4 5 4 4" xfId="46472"/>
    <cellStyle name="Output 3 4 5 5" xfId="14111"/>
    <cellStyle name="Output 3 4 5 5 2" xfId="32438"/>
    <cellStyle name="Output 3 4 5 5 2 2" xfId="52061"/>
    <cellStyle name="Output 3 4 5 5 3" xfId="37355"/>
    <cellStyle name="Output 3 4 5 5 4" xfId="46842"/>
    <cellStyle name="Output 3 4 5 6" xfId="13852"/>
    <cellStyle name="Output 3 4 5 6 2" xfId="32179"/>
    <cellStyle name="Output 3 4 5 6 2 2" xfId="51913"/>
    <cellStyle name="Output 3 4 5 6 3" xfId="36839"/>
    <cellStyle name="Output 3 4 5 6 4" xfId="46572"/>
    <cellStyle name="Output 3 4 5 7" xfId="13802"/>
    <cellStyle name="Output 3 4 5 7 2" xfId="32129"/>
    <cellStyle name="Output 3 4 5 7 2 2" xfId="51886"/>
    <cellStyle name="Output 3 4 5 7 3" xfId="27677"/>
    <cellStyle name="Output 3 4 5 7 4" xfId="46512"/>
    <cellStyle name="Output 3 4 5 8" xfId="3629"/>
    <cellStyle name="Output 3 4 5 8 2" xfId="50164"/>
    <cellStyle name="Output 3 4 5 9" xfId="4591"/>
    <cellStyle name="Output 3 4 6" xfId="2610"/>
    <cellStyle name="Output 3 4 6 10" xfId="38285"/>
    <cellStyle name="Output 3 4 6 11" xfId="36048"/>
    <cellStyle name="Output 3 4 6 12" xfId="38472"/>
    <cellStyle name="Output 3 4 6 13" xfId="43929"/>
    <cellStyle name="Output 3 4 6 2" xfId="5947"/>
    <cellStyle name="Output 3 4 6 2 2" xfId="12344"/>
    <cellStyle name="Output 3 4 6 2 2 2" xfId="30671"/>
    <cellStyle name="Output 3 4 6 2 2 3" xfId="37799"/>
    <cellStyle name="Output 3 4 6 2 2 4" xfId="50958"/>
    <cellStyle name="Output 3 4 6 2 3" xfId="25399"/>
    <cellStyle name="Output 3 4 6 2 4" xfId="29271"/>
    <cellStyle name="Output 3 4 6 2 5" xfId="44806"/>
    <cellStyle name="Output 3 4 6 3" xfId="7161"/>
    <cellStyle name="Output 3 4 6 3 2" xfId="13448"/>
    <cellStyle name="Output 3 4 6 3 2 2" xfId="31775"/>
    <cellStyle name="Output 3 4 6 3 2 3" xfId="35339"/>
    <cellStyle name="Output 3 4 6 3 2 4" xfId="51613"/>
    <cellStyle name="Output 3 4 6 3 3" xfId="26613"/>
    <cellStyle name="Output 3 4 6 3 4" xfId="23553"/>
    <cellStyle name="Output 3 4 6 3 5" xfId="46019"/>
    <cellStyle name="Output 3 4 6 4" xfId="9087"/>
    <cellStyle name="Output 3 4 6 4 2" xfId="28133"/>
    <cellStyle name="Output 3 4 6 4 2 2" xfId="52513"/>
    <cellStyle name="Output 3 4 6 4 3" xfId="29304"/>
    <cellStyle name="Output 3 4 6 4 4" xfId="47684"/>
    <cellStyle name="Output 3 4 6 5" xfId="15111"/>
    <cellStyle name="Output 3 4 6 5 2" xfId="33438"/>
    <cellStyle name="Output 3 4 6 5 2 2" xfId="52924"/>
    <cellStyle name="Output 3 4 6 5 3" xfId="40266"/>
    <cellStyle name="Output 3 4 6 5 4" xfId="48439"/>
    <cellStyle name="Output 3 4 6 6" xfId="15805"/>
    <cellStyle name="Output 3 4 6 6 2" xfId="34132"/>
    <cellStyle name="Output 3 4 6 6 2 2" xfId="53304"/>
    <cellStyle name="Output 3 4 6 6 3" xfId="40960"/>
    <cellStyle name="Output 3 4 6 6 4" xfId="49133"/>
    <cellStyle name="Output 3 4 6 7" xfId="16423"/>
    <cellStyle name="Output 3 4 6 7 2" xfId="34750"/>
    <cellStyle name="Output 3 4 6 7 2 2" xfId="53637"/>
    <cellStyle name="Output 3 4 6 7 3" xfId="41578"/>
    <cellStyle name="Output 3 4 6 7 4" xfId="49751"/>
    <cellStyle name="Output 3 4 6 8" xfId="5070"/>
    <cellStyle name="Output 3 4 6 8 2" xfId="50475"/>
    <cellStyle name="Output 3 4 6 9" xfId="24522"/>
    <cellStyle name="Output 3 4 7" xfId="5566"/>
    <cellStyle name="Output 3 4 7 2" xfId="11995"/>
    <cellStyle name="Output 3 4 7 2 2" xfId="30322"/>
    <cellStyle name="Output 3 4 7 2 3" xfId="37573"/>
    <cellStyle name="Output 3 4 7 2 4" xfId="50761"/>
    <cellStyle name="Output 3 4 7 3" xfId="25018"/>
    <cellStyle name="Output 3 4 7 4" xfId="35554"/>
    <cellStyle name="Output 3 4 7 5" xfId="44425"/>
    <cellStyle name="Output 3 4 8" xfId="6507"/>
    <cellStyle name="Output 3 4 8 2" xfId="12843"/>
    <cellStyle name="Output 3 4 8 2 2" xfId="31170"/>
    <cellStyle name="Output 3 4 8 2 3" xfId="28907"/>
    <cellStyle name="Output 3 4 8 2 4" xfId="51253"/>
    <cellStyle name="Output 3 4 8 3" xfId="25959"/>
    <cellStyle name="Output 3 4 8 4" xfId="28886"/>
    <cellStyle name="Output 3 4 8 5" xfId="45365"/>
    <cellStyle name="Output 3 4 9" xfId="5342"/>
    <cellStyle name="Output 3 4 9 2" xfId="11788"/>
    <cellStyle name="Output 3 4 9 2 2" xfId="30115"/>
    <cellStyle name="Output 3 4 9 2 3" xfId="35934"/>
    <cellStyle name="Output 3 4 9 2 4" xfId="50629"/>
    <cellStyle name="Output 3 4 9 3" xfId="24794"/>
    <cellStyle name="Output 3 4 9 4" xfId="35792"/>
    <cellStyle name="Output 3 4 9 5" xfId="44201"/>
    <cellStyle name="Output 3 5" xfId="610"/>
    <cellStyle name="Output 3 5 10" xfId="6610"/>
    <cellStyle name="Output 3 5 10 2" xfId="26062"/>
    <cellStyle name="Output 3 5 10 2 2" xfId="51315"/>
    <cellStyle name="Output 3 5 10 3" xfId="29270"/>
    <cellStyle name="Output 3 5 10 4" xfId="45468"/>
    <cellStyle name="Output 3 5 11" xfId="13749"/>
    <cellStyle name="Output 3 5 11 2" xfId="32076"/>
    <cellStyle name="Output 3 5 11 2 2" xfId="51810"/>
    <cellStyle name="Output 3 5 11 3" xfId="38776"/>
    <cellStyle name="Output 3 5 11 4" xfId="46389"/>
    <cellStyle name="Output 3 5 12" xfId="13836"/>
    <cellStyle name="Output 3 5 12 2" xfId="32163"/>
    <cellStyle name="Output 3 5 12 2 2" xfId="51907"/>
    <cellStyle name="Output 3 5 12 3" xfId="23878"/>
    <cellStyle name="Output 3 5 12 4" xfId="46556"/>
    <cellStyle name="Output 3 5 13" xfId="13948"/>
    <cellStyle name="Output 3 5 13 2" xfId="32275"/>
    <cellStyle name="Output 3 5 13 2 2" xfId="51965"/>
    <cellStyle name="Output 3 5 13 3" xfId="36653"/>
    <cellStyle name="Output 3 5 13 4" xfId="46679"/>
    <cellStyle name="Output 3 5 14" xfId="14012"/>
    <cellStyle name="Output 3 5 14 2" xfId="32339"/>
    <cellStyle name="Output 3 5 14 2 2" xfId="52004"/>
    <cellStyle name="Output 3 5 14 3" xfId="37468"/>
    <cellStyle name="Output 3 5 14 4" xfId="46743"/>
    <cellStyle name="Output 3 5 15" xfId="3070"/>
    <cellStyle name="Output 3 5 15 2" xfId="49884"/>
    <cellStyle name="Output 3 5 16" xfId="4215"/>
    <cellStyle name="Output 3 5 17" xfId="35111"/>
    <cellStyle name="Output 3 5 18" xfId="42270"/>
    <cellStyle name="Output 3 5 19" xfId="39292"/>
    <cellStyle name="Output 3 5 2" xfId="1239"/>
    <cellStyle name="Output 3 5 2 10" xfId="13801"/>
    <cellStyle name="Output 3 5 2 10 2" xfId="32128"/>
    <cellStyle name="Output 3 5 2 10 2 2" xfId="51885"/>
    <cellStyle name="Output 3 5 2 10 3" xfId="35592"/>
    <cellStyle name="Output 3 5 2 10 4" xfId="46511"/>
    <cellStyle name="Output 3 5 2 11" xfId="10077"/>
    <cellStyle name="Output 3 5 2 11 2" xfId="28850"/>
    <cellStyle name="Output 3 5 2 11 2 2" xfId="50014"/>
    <cellStyle name="Output 3 5 2 11 3" xfId="35282"/>
    <cellStyle name="Output 3 5 2 11 4" xfId="43071"/>
    <cellStyle name="Output 3 5 2 12" xfId="13944"/>
    <cellStyle name="Output 3 5 2 12 2" xfId="32271"/>
    <cellStyle name="Output 3 5 2 12 2 2" xfId="51963"/>
    <cellStyle name="Output 3 5 2 12 3" xfId="4081"/>
    <cellStyle name="Output 3 5 2 12 4" xfId="46675"/>
    <cellStyle name="Output 3 5 2 13" xfId="3166"/>
    <cellStyle name="Output 3 5 2 13 2" xfId="49949"/>
    <cellStyle name="Output 3 5 2 14" xfId="4094"/>
    <cellStyle name="Output 3 5 2 15" xfId="37946"/>
    <cellStyle name="Output 3 5 2 16" xfId="42182"/>
    <cellStyle name="Output 3 5 2 17" xfId="41735"/>
    <cellStyle name="Output 3 5 2 18" xfId="42949"/>
    <cellStyle name="Output 3 5 2 2" xfId="2007"/>
    <cellStyle name="Output 3 5 2 2 10" xfId="4494"/>
    <cellStyle name="Output 3 5 2 2 10 2" xfId="50249"/>
    <cellStyle name="Output 3 5 2 2 11" xfId="23989"/>
    <cellStyle name="Output 3 5 2 2 12" xfId="38653"/>
    <cellStyle name="Output 3 5 2 2 13" xfId="42633"/>
    <cellStyle name="Output 3 5 2 2 14" xfId="42392"/>
    <cellStyle name="Output 3 5 2 2 15" xfId="43508"/>
    <cellStyle name="Output 3 5 2 2 2" xfId="2374"/>
    <cellStyle name="Output 3 5 2 2 2 10" xfId="35602"/>
    <cellStyle name="Output 3 5 2 2 2 11" xfId="35117"/>
    <cellStyle name="Output 3 5 2 2 2 12" xfId="41813"/>
    <cellStyle name="Output 3 5 2 2 2 13" xfId="43693"/>
    <cellStyle name="Output 3 5 2 2 2 2" xfId="5229"/>
    <cellStyle name="Output 3 5 2 2 2 2 2" xfId="11682"/>
    <cellStyle name="Output 3 5 2 2 2 2 2 2" xfId="30009"/>
    <cellStyle name="Output 3 5 2 2 2 2 2 3" xfId="38886"/>
    <cellStyle name="Output 3 5 2 2 2 2 2 4" xfId="50561"/>
    <cellStyle name="Output 3 5 2 2 2 2 3" xfId="24681"/>
    <cellStyle name="Output 3 5 2 2 2 2 4" xfId="29749"/>
    <cellStyle name="Output 3 5 2 2 2 2 5" xfId="44088"/>
    <cellStyle name="Output 3 5 2 2 2 3" xfId="6925"/>
    <cellStyle name="Output 3 5 2 2 2 3 2" xfId="13212"/>
    <cellStyle name="Output 3 5 2 2 2 3 2 2" xfId="31539"/>
    <cellStyle name="Output 3 5 2 2 2 3 2 3" xfId="28577"/>
    <cellStyle name="Output 3 5 2 2 2 3 2 4" xfId="51488"/>
    <cellStyle name="Output 3 5 2 2 2 3 3" xfId="26377"/>
    <cellStyle name="Output 3 5 2 2 2 3 4" xfId="36334"/>
    <cellStyle name="Output 3 5 2 2 2 3 5" xfId="45783"/>
    <cellStyle name="Output 3 5 2 2 2 4" xfId="8851"/>
    <cellStyle name="Output 3 5 2 2 2 4 2" xfId="27897"/>
    <cellStyle name="Output 3 5 2 2 2 4 2 2" xfId="52388"/>
    <cellStyle name="Output 3 5 2 2 2 4 3" xfId="29278"/>
    <cellStyle name="Output 3 5 2 2 2 4 4" xfId="47448"/>
    <cellStyle name="Output 3 5 2 2 2 5" xfId="14875"/>
    <cellStyle name="Output 3 5 2 2 2 5 2" xfId="33202"/>
    <cellStyle name="Output 3 5 2 2 2 5 2 2" xfId="52799"/>
    <cellStyle name="Output 3 5 2 2 2 5 3" xfId="40030"/>
    <cellStyle name="Output 3 5 2 2 2 5 4" xfId="48203"/>
    <cellStyle name="Output 3 5 2 2 2 6" xfId="15569"/>
    <cellStyle name="Output 3 5 2 2 2 6 2" xfId="33896"/>
    <cellStyle name="Output 3 5 2 2 2 6 2 2" xfId="53179"/>
    <cellStyle name="Output 3 5 2 2 2 6 3" xfId="40724"/>
    <cellStyle name="Output 3 5 2 2 2 6 4" xfId="48897"/>
    <cellStyle name="Output 3 5 2 2 2 7" xfId="16187"/>
    <cellStyle name="Output 3 5 2 2 2 7 2" xfId="34514"/>
    <cellStyle name="Output 3 5 2 2 2 7 2 2" xfId="53512"/>
    <cellStyle name="Output 3 5 2 2 2 7 3" xfId="41342"/>
    <cellStyle name="Output 3 5 2 2 2 7 4" xfId="49515"/>
    <cellStyle name="Output 3 5 2 2 2 8" xfId="4834"/>
    <cellStyle name="Output 3 5 2 2 2 8 2" xfId="50350"/>
    <cellStyle name="Output 3 5 2 2 2 9" xfId="24286"/>
    <cellStyle name="Output 3 5 2 2 3" xfId="2726"/>
    <cellStyle name="Output 3 5 2 2 3 10" xfId="28597"/>
    <cellStyle name="Output 3 5 2 2 3 11" xfId="38963"/>
    <cellStyle name="Output 3 5 2 2 3 12" xfId="42417"/>
    <cellStyle name="Output 3 5 2 2 3 13" xfId="44045"/>
    <cellStyle name="Output 3 5 2 2 3 2" xfId="6541"/>
    <cellStyle name="Output 3 5 2 2 3 2 2" xfId="12877"/>
    <cellStyle name="Output 3 5 2 2 3 2 2 2" xfId="31204"/>
    <cellStyle name="Output 3 5 2 2 3 2 2 3" xfId="36081"/>
    <cellStyle name="Output 3 5 2 2 3 2 2 4" xfId="51272"/>
    <cellStyle name="Output 3 5 2 2 3 2 3" xfId="25993"/>
    <cellStyle name="Output 3 5 2 2 3 2 4" xfId="36064"/>
    <cellStyle name="Output 3 5 2 2 3 2 5" xfId="45399"/>
    <cellStyle name="Output 3 5 2 2 3 3" xfId="7277"/>
    <cellStyle name="Output 3 5 2 2 3 3 2" xfId="13564"/>
    <cellStyle name="Output 3 5 2 2 3 3 2 2" xfId="31891"/>
    <cellStyle name="Output 3 5 2 2 3 3 2 3" xfId="28685"/>
    <cellStyle name="Output 3 5 2 2 3 3 2 4" xfId="51675"/>
    <cellStyle name="Output 3 5 2 2 3 3 3" xfId="26729"/>
    <cellStyle name="Output 3 5 2 2 3 3 4" xfId="2928"/>
    <cellStyle name="Output 3 5 2 2 3 3 5" xfId="46135"/>
    <cellStyle name="Output 3 5 2 2 3 4" xfId="9203"/>
    <cellStyle name="Output 3 5 2 2 3 4 2" xfId="28249"/>
    <cellStyle name="Output 3 5 2 2 3 4 2 2" xfId="52575"/>
    <cellStyle name="Output 3 5 2 2 3 4 3" xfId="39060"/>
    <cellStyle name="Output 3 5 2 2 3 4 4" xfId="47800"/>
    <cellStyle name="Output 3 5 2 2 3 5" xfId="15227"/>
    <cellStyle name="Output 3 5 2 2 3 5 2" xfId="33554"/>
    <cellStyle name="Output 3 5 2 2 3 5 2 2" xfId="52986"/>
    <cellStyle name="Output 3 5 2 2 3 5 3" xfId="40382"/>
    <cellStyle name="Output 3 5 2 2 3 5 4" xfId="48555"/>
    <cellStyle name="Output 3 5 2 2 3 6" xfId="15921"/>
    <cellStyle name="Output 3 5 2 2 3 6 2" xfId="34248"/>
    <cellStyle name="Output 3 5 2 2 3 6 2 2" xfId="53366"/>
    <cellStyle name="Output 3 5 2 2 3 6 3" xfId="41076"/>
    <cellStyle name="Output 3 5 2 2 3 6 4" xfId="49249"/>
    <cellStyle name="Output 3 5 2 2 3 7" xfId="16539"/>
    <cellStyle name="Output 3 5 2 2 3 7 2" xfId="34866"/>
    <cellStyle name="Output 3 5 2 2 3 7 2 2" xfId="53699"/>
    <cellStyle name="Output 3 5 2 2 3 7 3" xfId="41694"/>
    <cellStyle name="Output 3 5 2 2 3 7 4" xfId="49867"/>
    <cellStyle name="Output 3 5 2 2 3 8" xfId="5186"/>
    <cellStyle name="Output 3 5 2 2 3 8 2" xfId="50537"/>
    <cellStyle name="Output 3 5 2 2 3 9" xfId="24638"/>
    <cellStyle name="Output 3 5 2 2 4" xfId="5780"/>
    <cellStyle name="Output 3 5 2 2 4 2" xfId="12189"/>
    <cellStyle name="Output 3 5 2 2 4 2 2" xfId="30516"/>
    <cellStyle name="Output 3 5 2 2 4 2 3" xfId="36485"/>
    <cellStyle name="Output 3 5 2 2 4 2 4" xfId="50873"/>
    <cellStyle name="Output 3 5 2 2 4 3" xfId="25232"/>
    <cellStyle name="Output 3 5 2 2 4 4" xfId="28499"/>
    <cellStyle name="Output 3 5 2 2 4 5" xfId="44639"/>
    <cellStyle name="Output 3 5 2 2 5" xfId="6674"/>
    <cellStyle name="Output 3 5 2 2 5 2" xfId="12988"/>
    <cellStyle name="Output 3 5 2 2 5 2 2" xfId="31315"/>
    <cellStyle name="Output 3 5 2 2 5 2 3" xfId="3002"/>
    <cellStyle name="Output 3 5 2 2 5 2 4" xfId="51346"/>
    <cellStyle name="Output 3 5 2 2 5 3" xfId="26126"/>
    <cellStyle name="Output 3 5 2 2 5 4" xfId="37185"/>
    <cellStyle name="Output 3 5 2 2 5 5" xfId="45532"/>
    <cellStyle name="Output 3 5 2 2 6" xfId="8484"/>
    <cellStyle name="Output 3 5 2 2 6 2" xfId="27598"/>
    <cellStyle name="Output 3 5 2 2 6 2 2" xfId="52238"/>
    <cellStyle name="Output 3 5 2 2 6 3" xfId="27202"/>
    <cellStyle name="Output 3 5 2 2 6 4" xfId="47168"/>
    <cellStyle name="Output 3 5 2 2 7" xfId="14615"/>
    <cellStyle name="Output 3 5 2 2 7 2" xfId="32942"/>
    <cellStyle name="Output 3 5 2 2 7 2 2" xfId="52658"/>
    <cellStyle name="Output 3 5 2 2 7 3" xfId="39770"/>
    <cellStyle name="Output 3 5 2 2 7 4" xfId="47943"/>
    <cellStyle name="Output 3 5 2 2 8" xfId="15343"/>
    <cellStyle name="Output 3 5 2 2 8 2" xfId="33670"/>
    <cellStyle name="Output 3 5 2 2 8 2 2" xfId="53055"/>
    <cellStyle name="Output 3 5 2 2 8 3" xfId="40498"/>
    <cellStyle name="Output 3 5 2 2 8 4" xfId="48671"/>
    <cellStyle name="Output 3 5 2 2 9" xfId="16002"/>
    <cellStyle name="Output 3 5 2 2 9 2" xfId="34329"/>
    <cellStyle name="Output 3 5 2 2 9 2 2" xfId="53411"/>
    <cellStyle name="Output 3 5 2 2 9 3" xfId="41157"/>
    <cellStyle name="Output 3 5 2 2 9 4" xfId="49330"/>
    <cellStyle name="Output 3 5 2 3" xfId="2260"/>
    <cellStyle name="Output 3 5 2 3 10" xfId="37395"/>
    <cellStyle name="Output 3 5 2 3 11" xfId="42695"/>
    <cellStyle name="Output 3 5 2 3 12" xfId="39401"/>
    <cellStyle name="Output 3 5 2 3 13" xfId="43579"/>
    <cellStyle name="Output 3 5 2 3 2" xfId="6030"/>
    <cellStyle name="Output 3 5 2 3 2 2" xfId="12417"/>
    <cellStyle name="Output 3 5 2 3 2 2 2" xfId="30744"/>
    <cellStyle name="Output 3 5 2 3 2 2 3" xfId="36551"/>
    <cellStyle name="Output 3 5 2 3 2 2 4" xfId="51001"/>
    <cellStyle name="Output 3 5 2 3 2 3" xfId="25482"/>
    <cellStyle name="Output 3 5 2 3 2 4" xfId="3696"/>
    <cellStyle name="Output 3 5 2 3 2 5" xfId="44889"/>
    <cellStyle name="Output 3 5 2 3 3" xfId="6811"/>
    <cellStyle name="Output 3 5 2 3 3 2" xfId="13098"/>
    <cellStyle name="Output 3 5 2 3 3 2 2" xfId="31425"/>
    <cellStyle name="Output 3 5 2 3 3 2 3" xfId="27263"/>
    <cellStyle name="Output 3 5 2 3 3 2 4" xfId="51429"/>
    <cellStyle name="Output 3 5 2 3 3 3" xfId="26263"/>
    <cellStyle name="Output 3 5 2 3 3 4" xfId="4302"/>
    <cellStyle name="Output 3 5 2 3 3 5" xfId="45669"/>
    <cellStyle name="Output 3 5 2 3 4" xfId="8737"/>
    <cellStyle name="Output 3 5 2 3 4 2" xfId="27783"/>
    <cellStyle name="Output 3 5 2 3 4 2 2" xfId="52329"/>
    <cellStyle name="Output 3 5 2 3 4 3" xfId="38519"/>
    <cellStyle name="Output 3 5 2 3 4 4" xfId="47334"/>
    <cellStyle name="Output 3 5 2 3 5" xfId="14761"/>
    <cellStyle name="Output 3 5 2 3 5 2" xfId="33088"/>
    <cellStyle name="Output 3 5 2 3 5 2 2" xfId="52740"/>
    <cellStyle name="Output 3 5 2 3 5 3" xfId="39916"/>
    <cellStyle name="Output 3 5 2 3 5 4" xfId="48089"/>
    <cellStyle name="Output 3 5 2 3 6" xfId="15455"/>
    <cellStyle name="Output 3 5 2 3 6 2" xfId="33782"/>
    <cellStyle name="Output 3 5 2 3 6 2 2" xfId="53120"/>
    <cellStyle name="Output 3 5 2 3 6 3" xfId="40610"/>
    <cellStyle name="Output 3 5 2 3 6 4" xfId="48783"/>
    <cellStyle name="Output 3 5 2 3 7" xfId="16073"/>
    <cellStyle name="Output 3 5 2 3 7 2" xfId="34400"/>
    <cellStyle name="Output 3 5 2 3 7 2 2" xfId="53453"/>
    <cellStyle name="Output 3 5 2 3 7 3" xfId="41228"/>
    <cellStyle name="Output 3 5 2 3 7 4" xfId="49401"/>
    <cellStyle name="Output 3 5 2 3 8" xfId="4720"/>
    <cellStyle name="Output 3 5 2 3 8 2" xfId="50291"/>
    <cellStyle name="Output 3 5 2 3 9" xfId="24172"/>
    <cellStyle name="Output 3 5 2 4" xfId="2246"/>
    <cellStyle name="Output 3 5 2 4 10" xfId="35143"/>
    <cellStyle name="Output 3 5 2 4 11" xfId="2908"/>
    <cellStyle name="Output 3 5 2 4 12" xfId="41831"/>
    <cellStyle name="Output 3 5 2 4 13" xfId="43565"/>
    <cellStyle name="Output 3 5 2 4 2" xfId="5323"/>
    <cellStyle name="Output 3 5 2 4 2 2" xfId="11772"/>
    <cellStyle name="Output 3 5 2 4 2 2 2" xfId="30099"/>
    <cellStyle name="Output 3 5 2 4 2 2 3" xfId="35530"/>
    <cellStyle name="Output 3 5 2 4 2 2 4" xfId="50618"/>
    <cellStyle name="Output 3 5 2 4 2 3" xfId="24775"/>
    <cellStyle name="Output 3 5 2 4 2 4" xfId="29435"/>
    <cellStyle name="Output 3 5 2 4 2 5" xfId="44182"/>
    <cellStyle name="Output 3 5 2 4 3" xfId="6797"/>
    <cellStyle name="Output 3 5 2 4 3 2" xfId="13084"/>
    <cellStyle name="Output 3 5 2 4 3 2 2" xfId="31411"/>
    <cellStyle name="Output 3 5 2 4 3 2 3" xfId="35350"/>
    <cellStyle name="Output 3 5 2 4 3 2 4" xfId="51419"/>
    <cellStyle name="Output 3 5 2 4 3 3" xfId="26249"/>
    <cellStyle name="Output 3 5 2 4 3 4" xfId="23565"/>
    <cellStyle name="Output 3 5 2 4 3 5" xfId="45655"/>
    <cellStyle name="Output 3 5 2 4 4" xfId="8723"/>
    <cellStyle name="Output 3 5 2 4 4 2" xfId="27769"/>
    <cellStyle name="Output 3 5 2 4 4 2 2" xfId="52319"/>
    <cellStyle name="Output 3 5 2 4 4 3" xfId="35981"/>
    <cellStyle name="Output 3 5 2 4 4 4" xfId="47320"/>
    <cellStyle name="Output 3 5 2 4 5" xfId="14747"/>
    <cellStyle name="Output 3 5 2 4 5 2" xfId="33074"/>
    <cellStyle name="Output 3 5 2 4 5 2 2" xfId="52730"/>
    <cellStyle name="Output 3 5 2 4 5 3" xfId="39902"/>
    <cellStyle name="Output 3 5 2 4 5 4" xfId="48075"/>
    <cellStyle name="Output 3 5 2 4 6" xfId="15441"/>
    <cellStyle name="Output 3 5 2 4 6 2" xfId="33768"/>
    <cellStyle name="Output 3 5 2 4 6 2 2" xfId="53110"/>
    <cellStyle name="Output 3 5 2 4 6 3" xfId="40596"/>
    <cellStyle name="Output 3 5 2 4 6 4" xfId="48769"/>
    <cellStyle name="Output 3 5 2 4 7" xfId="16059"/>
    <cellStyle name="Output 3 5 2 4 7 2" xfId="34386"/>
    <cellStyle name="Output 3 5 2 4 7 2 2" xfId="53443"/>
    <cellStyle name="Output 3 5 2 4 7 3" xfId="41214"/>
    <cellStyle name="Output 3 5 2 4 7 4" xfId="49387"/>
    <cellStyle name="Output 3 5 2 4 8" xfId="4706"/>
    <cellStyle name="Output 3 5 2 4 8 2" xfId="50281"/>
    <cellStyle name="Output 3 5 2 4 9" xfId="24158"/>
    <cellStyle name="Output 3 5 2 5" xfId="6328"/>
    <cellStyle name="Output 3 5 2 5 2" xfId="12691"/>
    <cellStyle name="Output 3 5 2 5 2 2" xfId="31018"/>
    <cellStyle name="Output 3 5 2 5 2 3" xfId="28663"/>
    <cellStyle name="Output 3 5 2 5 2 4" xfId="51149"/>
    <cellStyle name="Output 3 5 2 5 3" xfId="25780"/>
    <cellStyle name="Output 3 5 2 5 4" xfId="37828"/>
    <cellStyle name="Output 3 5 2 5 5" xfId="45187"/>
    <cellStyle name="Output 3 5 2 6" xfId="5525"/>
    <cellStyle name="Output 3 5 2 6 2" xfId="11959"/>
    <cellStyle name="Output 3 5 2 6 2 2" xfId="30286"/>
    <cellStyle name="Output 3 5 2 6 2 3" xfId="37836"/>
    <cellStyle name="Output 3 5 2 6 2 4" xfId="50736"/>
    <cellStyle name="Output 3 5 2 6 3" xfId="24977"/>
    <cellStyle name="Output 3 5 2 6 4" xfId="38053"/>
    <cellStyle name="Output 3 5 2 6 5" xfId="44384"/>
    <cellStyle name="Output 3 5 2 7" xfId="5985"/>
    <cellStyle name="Output 3 5 2 7 2" xfId="12378"/>
    <cellStyle name="Output 3 5 2 7 2 2" xfId="30705"/>
    <cellStyle name="Output 3 5 2 7 2 3" xfId="39177"/>
    <cellStyle name="Output 3 5 2 7 2 4" xfId="50979"/>
    <cellStyle name="Output 3 5 2 7 3" xfId="25437"/>
    <cellStyle name="Output 3 5 2 7 4" xfId="35381"/>
    <cellStyle name="Output 3 5 2 7 5" xfId="44844"/>
    <cellStyle name="Output 3 5 2 8" xfId="5563"/>
    <cellStyle name="Output 3 5 2 8 2" xfId="25015"/>
    <cellStyle name="Output 3 5 2 8 2 2" xfId="50758"/>
    <cellStyle name="Output 3 5 2 8 3" xfId="29891"/>
    <cellStyle name="Output 3 5 2 8 4" xfId="44422"/>
    <cellStyle name="Output 3 5 2 9" xfId="13930"/>
    <cellStyle name="Output 3 5 2 9 2" xfId="32257"/>
    <cellStyle name="Output 3 5 2 9 2 2" xfId="51955"/>
    <cellStyle name="Output 3 5 2 9 3" xfId="29335"/>
    <cellStyle name="Output 3 5 2 9 4" xfId="46661"/>
    <cellStyle name="Output 3 5 20" xfId="42830"/>
    <cellStyle name="Output 3 5 3" xfId="1396"/>
    <cellStyle name="Output 3 5 3 10" xfId="14172"/>
    <cellStyle name="Output 3 5 3 10 2" xfId="32499"/>
    <cellStyle name="Output 3 5 3 10 2 2" xfId="52094"/>
    <cellStyle name="Output 3 5 3 10 3" xfId="34937"/>
    <cellStyle name="Output 3 5 3 10 4" xfId="46903"/>
    <cellStyle name="Output 3 5 3 11" xfId="14025"/>
    <cellStyle name="Output 3 5 3 11 2" xfId="32352"/>
    <cellStyle name="Output 3 5 3 11 2 2" xfId="52009"/>
    <cellStyle name="Output 3 5 3 11 3" xfId="35360"/>
    <cellStyle name="Output 3 5 3 11 4" xfId="46756"/>
    <cellStyle name="Output 3 5 3 12" xfId="3992"/>
    <cellStyle name="Output 3 5 3 12 2" xfId="49984"/>
    <cellStyle name="Output 3 5 3 13" xfId="23543"/>
    <cellStyle name="Output 3 5 3 14" xfId="37254"/>
    <cellStyle name="Output 3 5 3 15" xfId="41832"/>
    <cellStyle name="Output 3 5 3 16" xfId="29572"/>
    <cellStyle name="Output 3 5 3 17" xfId="43014"/>
    <cellStyle name="Output 3 5 3 2" xfId="2305"/>
    <cellStyle name="Output 3 5 3 2 10" xfId="36896"/>
    <cellStyle name="Output 3 5 3 2 11" xfId="37646"/>
    <cellStyle name="Output 3 5 3 2 12" xfId="42233"/>
    <cellStyle name="Output 3 5 3 2 13" xfId="43624"/>
    <cellStyle name="Output 3 5 3 2 2" xfId="6138"/>
    <cellStyle name="Output 3 5 3 2 2 2" xfId="12514"/>
    <cellStyle name="Output 3 5 3 2 2 2 2" xfId="30841"/>
    <cellStyle name="Output 3 5 3 2 2 2 3" xfId="37618"/>
    <cellStyle name="Output 3 5 3 2 2 2 4" xfId="51060"/>
    <cellStyle name="Output 3 5 3 2 2 3" xfId="25590"/>
    <cellStyle name="Output 3 5 3 2 2 4" xfId="4179"/>
    <cellStyle name="Output 3 5 3 2 2 5" xfId="44997"/>
    <cellStyle name="Output 3 5 3 2 3" xfId="6856"/>
    <cellStyle name="Output 3 5 3 2 3 2" xfId="13143"/>
    <cellStyle name="Output 3 5 3 2 3 2 2" xfId="31470"/>
    <cellStyle name="Output 3 5 3 2 3 2 3" xfId="39129"/>
    <cellStyle name="Output 3 5 3 2 3 2 4" xfId="51453"/>
    <cellStyle name="Output 3 5 3 2 3 3" xfId="26308"/>
    <cellStyle name="Output 3 5 3 2 3 4" xfId="24049"/>
    <cellStyle name="Output 3 5 3 2 3 5" xfId="45714"/>
    <cellStyle name="Output 3 5 3 2 4" xfId="8782"/>
    <cellStyle name="Output 3 5 3 2 4 2" xfId="27828"/>
    <cellStyle name="Output 3 5 3 2 4 2 2" xfId="52353"/>
    <cellStyle name="Output 3 5 3 2 4 3" xfId="38049"/>
    <cellStyle name="Output 3 5 3 2 4 4" xfId="47379"/>
    <cellStyle name="Output 3 5 3 2 5" xfId="14806"/>
    <cellStyle name="Output 3 5 3 2 5 2" xfId="33133"/>
    <cellStyle name="Output 3 5 3 2 5 2 2" xfId="52764"/>
    <cellStyle name="Output 3 5 3 2 5 3" xfId="39961"/>
    <cellStyle name="Output 3 5 3 2 5 4" xfId="48134"/>
    <cellStyle name="Output 3 5 3 2 6" xfId="15500"/>
    <cellStyle name="Output 3 5 3 2 6 2" xfId="33827"/>
    <cellStyle name="Output 3 5 3 2 6 2 2" xfId="53144"/>
    <cellStyle name="Output 3 5 3 2 6 3" xfId="40655"/>
    <cellStyle name="Output 3 5 3 2 6 4" xfId="48828"/>
    <cellStyle name="Output 3 5 3 2 7" xfId="16118"/>
    <cellStyle name="Output 3 5 3 2 7 2" xfId="34445"/>
    <cellStyle name="Output 3 5 3 2 7 2 2" xfId="53477"/>
    <cellStyle name="Output 3 5 3 2 7 3" xfId="41273"/>
    <cellStyle name="Output 3 5 3 2 7 4" xfId="49446"/>
    <cellStyle name="Output 3 5 3 2 8" xfId="4765"/>
    <cellStyle name="Output 3 5 3 2 8 2" xfId="50315"/>
    <cellStyle name="Output 3 5 3 2 9" xfId="24217"/>
    <cellStyle name="Output 3 5 3 3" xfId="2245"/>
    <cellStyle name="Output 3 5 3 3 10" xfId="38948"/>
    <cellStyle name="Output 3 5 3 3 11" xfId="39435"/>
    <cellStyle name="Output 3 5 3 3 12" xfId="42721"/>
    <cellStyle name="Output 3 5 3 3 13" xfId="43564"/>
    <cellStyle name="Output 3 5 3 3 2" xfId="3550"/>
    <cellStyle name="Output 3 5 3 3 2 2" xfId="10584"/>
    <cellStyle name="Output 3 5 3 3 2 2 2" xfId="29246"/>
    <cellStyle name="Output 3 5 3 3 2 2 3" xfId="28505"/>
    <cellStyle name="Output 3 5 3 3 2 2 4" xfId="50143"/>
    <cellStyle name="Output 3 5 3 3 2 3" xfId="4335"/>
    <cellStyle name="Output 3 5 3 3 2 4" xfId="38628"/>
    <cellStyle name="Output 3 5 3 3 2 5" xfId="43307"/>
    <cellStyle name="Output 3 5 3 3 3" xfId="6796"/>
    <cellStyle name="Output 3 5 3 3 3 2" xfId="13083"/>
    <cellStyle name="Output 3 5 3 3 3 2 2" xfId="31410"/>
    <cellStyle name="Output 3 5 3 3 3 2 3" xfId="39153"/>
    <cellStyle name="Output 3 5 3 3 3 2 4" xfId="51418"/>
    <cellStyle name="Output 3 5 3 3 3 3" xfId="26248"/>
    <cellStyle name="Output 3 5 3 3 3 4" xfId="24071"/>
    <cellStyle name="Output 3 5 3 3 3 5" xfId="45654"/>
    <cellStyle name="Output 3 5 3 3 4" xfId="8722"/>
    <cellStyle name="Output 3 5 3 3 4 2" xfId="27768"/>
    <cellStyle name="Output 3 5 3 3 4 2 2" xfId="52318"/>
    <cellStyle name="Output 3 5 3 3 4 3" xfId="4004"/>
    <cellStyle name="Output 3 5 3 3 4 4" xfId="47319"/>
    <cellStyle name="Output 3 5 3 3 5" xfId="14746"/>
    <cellStyle name="Output 3 5 3 3 5 2" xfId="33073"/>
    <cellStyle name="Output 3 5 3 3 5 2 2" xfId="52729"/>
    <cellStyle name="Output 3 5 3 3 5 3" xfId="39901"/>
    <cellStyle name="Output 3 5 3 3 5 4" xfId="48074"/>
    <cellStyle name="Output 3 5 3 3 6" xfId="15440"/>
    <cellStyle name="Output 3 5 3 3 6 2" xfId="33767"/>
    <cellStyle name="Output 3 5 3 3 6 2 2" xfId="53109"/>
    <cellStyle name="Output 3 5 3 3 6 3" xfId="40595"/>
    <cellStyle name="Output 3 5 3 3 6 4" xfId="48768"/>
    <cellStyle name="Output 3 5 3 3 7" xfId="16058"/>
    <cellStyle name="Output 3 5 3 3 7 2" xfId="34385"/>
    <cellStyle name="Output 3 5 3 3 7 2 2" xfId="53442"/>
    <cellStyle name="Output 3 5 3 3 7 3" xfId="41213"/>
    <cellStyle name="Output 3 5 3 3 7 4" xfId="49386"/>
    <cellStyle name="Output 3 5 3 3 8" xfId="4705"/>
    <cellStyle name="Output 3 5 3 3 8 2" xfId="50280"/>
    <cellStyle name="Output 3 5 3 3 9" xfId="24157"/>
    <cellStyle name="Output 3 5 3 4" xfId="6128"/>
    <cellStyle name="Output 3 5 3 4 2" xfId="12505"/>
    <cellStyle name="Output 3 5 3 4 2 2" xfId="30832"/>
    <cellStyle name="Output 3 5 3 4 2 3" xfId="28723"/>
    <cellStyle name="Output 3 5 3 4 2 4" xfId="51052"/>
    <cellStyle name="Output 3 5 3 4 3" xfId="25580"/>
    <cellStyle name="Output 3 5 3 4 4" xfId="36477"/>
    <cellStyle name="Output 3 5 3 4 5" xfId="44987"/>
    <cellStyle name="Output 3 5 3 5" xfId="6361"/>
    <cellStyle name="Output 3 5 3 5 2" xfId="12719"/>
    <cellStyle name="Output 3 5 3 5 2 2" xfId="31046"/>
    <cellStyle name="Output 3 5 3 5 2 3" xfId="38719"/>
    <cellStyle name="Output 3 5 3 5 2 4" xfId="51167"/>
    <cellStyle name="Output 3 5 3 5 3" xfId="25813"/>
    <cellStyle name="Output 3 5 3 5 4" xfId="27397"/>
    <cellStyle name="Output 3 5 3 5 5" xfId="45220"/>
    <cellStyle name="Output 3 5 3 6" xfId="6712"/>
    <cellStyle name="Output 3 5 3 6 2" xfId="13013"/>
    <cellStyle name="Output 3 5 3 6 2 2" xfId="31340"/>
    <cellStyle name="Output 3 5 3 6 2 3" xfId="37409"/>
    <cellStyle name="Output 3 5 3 6 2 4" xfId="51371"/>
    <cellStyle name="Output 3 5 3 6 3" xfId="26164"/>
    <cellStyle name="Output 3 5 3 6 4" xfId="28751"/>
    <cellStyle name="Output 3 5 3 6 5" xfId="45570"/>
    <cellStyle name="Output 3 5 3 7" xfId="7319"/>
    <cellStyle name="Output 3 5 3 7 2" xfId="26771"/>
    <cellStyle name="Output 3 5 3 7 2 2" xfId="51703"/>
    <cellStyle name="Output 3 5 3 7 3" xfId="38712"/>
    <cellStyle name="Output 3 5 3 7 4" xfId="46177"/>
    <cellStyle name="Output 3 5 3 8" xfId="14045"/>
    <cellStyle name="Output 3 5 3 8 2" xfId="32372"/>
    <cellStyle name="Output 3 5 3 8 2 2" xfId="52020"/>
    <cellStyle name="Output 3 5 3 8 3" xfId="35625"/>
    <cellStyle name="Output 3 5 3 8 4" xfId="46776"/>
    <cellStyle name="Output 3 5 3 9" xfId="14011"/>
    <cellStyle name="Output 3 5 3 9 2" xfId="32338"/>
    <cellStyle name="Output 3 5 3 9 2 2" xfId="52003"/>
    <cellStyle name="Output 3 5 3 9 3" xfId="36316"/>
    <cellStyle name="Output 3 5 3 9 4" xfId="46742"/>
    <cellStyle name="Output 3 5 4" xfId="1897"/>
    <cellStyle name="Output 3 5 4 10" xfId="15271"/>
    <cellStyle name="Output 3 5 4 10 2" xfId="33598"/>
    <cellStyle name="Output 3 5 4 10 2 2" xfId="53015"/>
    <cellStyle name="Output 3 5 4 10 3" xfId="40426"/>
    <cellStyle name="Output 3 5 4 10 4" xfId="48599"/>
    <cellStyle name="Output 3 5 4 11" xfId="15946"/>
    <cellStyle name="Output 3 5 4 11 2" xfId="34273"/>
    <cellStyle name="Output 3 5 4 11 2 2" xfId="53382"/>
    <cellStyle name="Output 3 5 4 11 3" xfId="41101"/>
    <cellStyle name="Output 3 5 4 11 4" xfId="49274"/>
    <cellStyle name="Output 3 5 4 12" xfId="4399"/>
    <cellStyle name="Output 3 5 4 12 2" xfId="49920"/>
    <cellStyle name="Output 3 5 4 13" xfId="23900"/>
    <cellStyle name="Output 3 5 4 14" xfId="35649"/>
    <cellStyle name="Output 3 5 4 15" xfId="42223"/>
    <cellStyle name="Output 3 5 4 16" xfId="42761"/>
    <cellStyle name="Output 3 5 4 17" xfId="42893"/>
    <cellStyle name="Output 3 5 4 2" xfId="2375"/>
    <cellStyle name="Output 3 5 4 2 10" xfId="27685"/>
    <cellStyle name="Output 3 5 4 2 11" xfId="41932"/>
    <cellStyle name="Output 3 5 4 2 12" xfId="42205"/>
    <cellStyle name="Output 3 5 4 2 13" xfId="43694"/>
    <cellStyle name="Output 3 5 4 2 2" xfId="3407"/>
    <cellStyle name="Output 3 5 4 2 2 2" xfId="10443"/>
    <cellStyle name="Output 3 5 4 2 2 2 2" xfId="29145"/>
    <cellStyle name="Output 3 5 4 2 2 2 3" xfId="28268"/>
    <cellStyle name="Output 3 5 4 2 2 2 4" xfId="50126"/>
    <cellStyle name="Output 3 5 4 2 2 3" xfId="4290"/>
    <cellStyle name="Output 3 5 4 2 2 4" xfId="37031"/>
    <cellStyle name="Output 3 5 4 2 2 5" xfId="43273"/>
    <cellStyle name="Output 3 5 4 2 3" xfId="6926"/>
    <cellStyle name="Output 3 5 4 2 3 2" xfId="13213"/>
    <cellStyle name="Output 3 5 4 2 3 2 2" xfId="31540"/>
    <cellStyle name="Output 3 5 4 2 3 2 3" xfId="38990"/>
    <cellStyle name="Output 3 5 4 2 3 2 4" xfId="51489"/>
    <cellStyle name="Output 3 5 4 2 3 3" xfId="26378"/>
    <cellStyle name="Output 3 5 4 2 3 4" xfId="38493"/>
    <cellStyle name="Output 3 5 4 2 3 5" xfId="45784"/>
    <cellStyle name="Output 3 5 4 2 4" xfId="8852"/>
    <cellStyle name="Output 3 5 4 2 4 2" xfId="27898"/>
    <cellStyle name="Output 3 5 4 2 4 2 2" xfId="52389"/>
    <cellStyle name="Output 3 5 4 2 4 3" xfId="36658"/>
    <cellStyle name="Output 3 5 4 2 4 4" xfId="47449"/>
    <cellStyle name="Output 3 5 4 2 5" xfId="14876"/>
    <cellStyle name="Output 3 5 4 2 5 2" xfId="33203"/>
    <cellStyle name="Output 3 5 4 2 5 2 2" xfId="52800"/>
    <cellStyle name="Output 3 5 4 2 5 3" xfId="40031"/>
    <cellStyle name="Output 3 5 4 2 5 4" xfId="48204"/>
    <cellStyle name="Output 3 5 4 2 6" xfId="15570"/>
    <cellStyle name="Output 3 5 4 2 6 2" xfId="33897"/>
    <cellStyle name="Output 3 5 4 2 6 2 2" xfId="53180"/>
    <cellStyle name="Output 3 5 4 2 6 3" xfId="40725"/>
    <cellStyle name="Output 3 5 4 2 6 4" xfId="48898"/>
    <cellStyle name="Output 3 5 4 2 7" xfId="16188"/>
    <cellStyle name="Output 3 5 4 2 7 2" xfId="34515"/>
    <cellStyle name="Output 3 5 4 2 7 2 2" xfId="53513"/>
    <cellStyle name="Output 3 5 4 2 7 3" xfId="41343"/>
    <cellStyle name="Output 3 5 4 2 7 4" xfId="49516"/>
    <cellStyle name="Output 3 5 4 2 8" xfId="4835"/>
    <cellStyle name="Output 3 5 4 2 8 2" xfId="50351"/>
    <cellStyle name="Output 3 5 4 2 9" xfId="24287"/>
    <cellStyle name="Output 3 5 4 3" xfId="2670"/>
    <cellStyle name="Output 3 5 4 3 10" xfId="38260"/>
    <cellStyle name="Output 3 5 4 3 11" xfId="42309"/>
    <cellStyle name="Output 3 5 4 3 12" xfId="42428"/>
    <cellStyle name="Output 3 5 4 3 13" xfId="43989"/>
    <cellStyle name="Output 3 5 4 3 2" xfId="5867"/>
    <cellStyle name="Output 3 5 4 3 2 2" xfId="12272"/>
    <cellStyle name="Output 3 5 4 3 2 2 2" xfId="30599"/>
    <cellStyle name="Output 3 5 4 3 2 2 3" xfId="29301"/>
    <cellStyle name="Output 3 5 4 3 2 2 4" xfId="50913"/>
    <cellStyle name="Output 3 5 4 3 2 3" xfId="25319"/>
    <cellStyle name="Output 3 5 4 3 2 4" xfId="29904"/>
    <cellStyle name="Output 3 5 4 3 2 5" xfId="44726"/>
    <cellStyle name="Output 3 5 4 3 3" xfId="7221"/>
    <cellStyle name="Output 3 5 4 3 3 2" xfId="13508"/>
    <cellStyle name="Output 3 5 4 3 3 2 2" xfId="31835"/>
    <cellStyle name="Output 3 5 4 3 3 2 3" xfId="35316"/>
    <cellStyle name="Output 3 5 4 3 3 2 4" xfId="51646"/>
    <cellStyle name="Output 3 5 4 3 3 3" xfId="26673"/>
    <cellStyle name="Output 3 5 4 3 3 4" xfId="37497"/>
    <cellStyle name="Output 3 5 4 3 3 5" xfId="46079"/>
    <cellStyle name="Output 3 5 4 3 4" xfId="9147"/>
    <cellStyle name="Output 3 5 4 3 4 2" xfId="28193"/>
    <cellStyle name="Output 3 5 4 3 4 2 2" xfId="52546"/>
    <cellStyle name="Output 3 5 4 3 4 3" xfId="23868"/>
    <cellStyle name="Output 3 5 4 3 4 4" xfId="47744"/>
    <cellStyle name="Output 3 5 4 3 5" xfId="15171"/>
    <cellStyle name="Output 3 5 4 3 5 2" xfId="33498"/>
    <cellStyle name="Output 3 5 4 3 5 2 2" xfId="52957"/>
    <cellStyle name="Output 3 5 4 3 5 3" xfId="40326"/>
    <cellStyle name="Output 3 5 4 3 5 4" xfId="48499"/>
    <cellStyle name="Output 3 5 4 3 6" xfId="15865"/>
    <cellStyle name="Output 3 5 4 3 6 2" xfId="34192"/>
    <cellStyle name="Output 3 5 4 3 6 2 2" xfId="53337"/>
    <cellStyle name="Output 3 5 4 3 6 3" xfId="41020"/>
    <cellStyle name="Output 3 5 4 3 6 4" xfId="49193"/>
    <cellStyle name="Output 3 5 4 3 7" xfId="16483"/>
    <cellStyle name="Output 3 5 4 3 7 2" xfId="34810"/>
    <cellStyle name="Output 3 5 4 3 7 2 2" xfId="53670"/>
    <cellStyle name="Output 3 5 4 3 7 3" xfId="41638"/>
    <cellStyle name="Output 3 5 4 3 7 4" xfId="49811"/>
    <cellStyle name="Output 3 5 4 3 8" xfId="5130"/>
    <cellStyle name="Output 3 5 4 3 8 2" xfId="50508"/>
    <cellStyle name="Output 3 5 4 3 9" xfId="24582"/>
    <cellStyle name="Output 3 5 4 4" xfId="5334"/>
    <cellStyle name="Output 3 5 4 4 2" xfId="11781"/>
    <cellStyle name="Output 3 5 4 4 2 2" xfId="30108"/>
    <cellStyle name="Output 3 5 4 4 2 3" xfId="37813"/>
    <cellStyle name="Output 3 5 4 4 2 4" xfId="50625"/>
    <cellStyle name="Output 3 5 4 4 3" xfId="24786"/>
    <cellStyle name="Output 3 5 4 4 4" xfId="37396"/>
    <cellStyle name="Output 3 5 4 4 5" xfId="44193"/>
    <cellStyle name="Output 3 5 4 5" xfId="6600"/>
    <cellStyle name="Output 3 5 4 5 2" xfId="12923"/>
    <cellStyle name="Output 3 5 4 5 2 2" xfId="31250"/>
    <cellStyle name="Output 3 5 4 5 2 3" xfId="27441"/>
    <cellStyle name="Output 3 5 4 5 2 4" xfId="51311"/>
    <cellStyle name="Output 3 5 4 5 3" xfId="26052"/>
    <cellStyle name="Output 3 5 4 5 4" xfId="36530"/>
    <cellStyle name="Output 3 5 4 5 5" xfId="45458"/>
    <cellStyle name="Output 3 5 4 6" xfId="3342"/>
    <cellStyle name="Output 3 5 4 6 2" xfId="10380"/>
    <cellStyle name="Output 3 5 4 6 2 2" xfId="29098"/>
    <cellStyle name="Output 3 5 4 6 2 3" xfId="39097"/>
    <cellStyle name="Output 3 5 4 6 2 4" xfId="50112"/>
    <cellStyle name="Output 3 5 4 6 3" xfId="4291"/>
    <cellStyle name="Output 3 5 4 6 4" xfId="2883"/>
    <cellStyle name="Output 3 5 4 6 5" xfId="43243"/>
    <cellStyle name="Output 3 5 4 7" xfId="6505"/>
    <cellStyle name="Output 3 5 4 7 2" xfId="25957"/>
    <cellStyle name="Output 3 5 4 7 2 2" xfId="51251"/>
    <cellStyle name="Output 3 5 4 7 3" xfId="36595"/>
    <cellStyle name="Output 3 5 4 7 4" xfId="45363"/>
    <cellStyle name="Output 3 5 4 8" xfId="14350"/>
    <cellStyle name="Output 3 5 4 8 2" xfId="32677"/>
    <cellStyle name="Output 3 5 4 8 2 2" xfId="52195"/>
    <cellStyle name="Output 3 5 4 8 3" xfId="39505"/>
    <cellStyle name="Output 3 5 4 8 4" xfId="47085"/>
    <cellStyle name="Output 3 5 4 9" xfId="14538"/>
    <cellStyle name="Output 3 5 4 9 2" xfId="32865"/>
    <cellStyle name="Output 3 5 4 9 2 2" xfId="52616"/>
    <cellStyle name="Output 3 5 4 9 3" xfId="39693"/>
    <cellStyle name="Output 3 5 4 9 4" xfId="47866"/>
    <cellStyle name="Output 3 5 5" xfId="2532"/>
    <cellStyle name="Output 3 5 5 10" xfId="38431"/>
    <cellStyle name="Output 3 5 5 11" xfId="42174"/>
    <cellStyle name="Output 3 5 5 12" xfId="36429"/>
    <cellStyle name="Output 3 5 5 13" xfId="43851"/>
    <cellStyle name="Output 3 5 5 2" xfId="5903"/>
    <cellStyle name="Output 3 5 5 2 2" xfId="12301"/>
    <cellStyle name="Output 3 5 5 2 2 2" xfId="30628"/>
    <cellStyle name="Output 3 5 5 2 2 3" xfId="38978"/>
    <cellStyle name="Output 3 5 5 2 2 4" xfId="50934"/>
    <cellStyle name="Output 3 5 5 2 3" xfId="25355"/>
    <cellStyle name="Output 3 5 5 2 4" xfId="28828"/>
    <cellStyle name="Output 3 5 5 2 5" xfId="44762"/>
    <cellStyle name="Output 3 5 5 3" xfId="7083"/>
    <cellStyle name="Output 3 5 5 3 2" xfId="13370"/>
    <cellStyle name="Output 3 5 5 3 2 2" xfId="31697"/>
    <cellStyle name="Output 3 5 5 3 2 3" xfId="38861"/>
    <cellStyle name="Output 3 5 5 3 2 4" xfId="51573"/>
    <cellStyle name="Output 3 5 5 3 3" xfId="26535"/>
    <cellStyle name="Output 3 5 5 3 4" xfId="23704"/>
    <cellStyle name="Output 3 5 5 3 5" xfId="45941"/>
    <cellStyle name="Output 3 5 5 4" xfId="9009"/>
    <cellStyle name="Output 3 5 5 4 2" xfId="28055"/>
    <cellStyle name="Output 3 5 5 4 2 2" xfId="52473"/>
    <cellStyle name="Output 3 5 5 4 3" xfId="35610"/>
    <cellStyle name="Output 3 5 5 4 4" xfId="47606"/>
    <cellStyle name="Output 3 5 5 5" xfId="15033"/>
    <cellStyle name="Output 3 5 5 5 2" xfId="33360"/>
    <cellStyle name="Output 3 5 5 5 2 2" xfId="52884"/>
    <cellStyle name="Output 3 5 5 5 3" xfId="40188"/>
    <cellStyle name="Output 3 5 5 5 4" xfId="48361"/>
    <cellStyle name="Output 3 5 5 6" xfId="15727"/>
    <cellStyle name="Output 3 5 5 6 2" xfId="34054"/>
    <cellStyle name="Output 3 5 5 6 2 2" xfId="53264"/>
    <cellStyle name="Output 3 5 5 6 3" xfId="40882"/>
    <cellStyle name="Output 3 5 5 6 4" xfId="49055"/>
    <cellStyle name="Output 3 5 5 7" xfId="16345"/>
    <cellStyle name="Output 3 5 5 7 2" xfId="34672"/>
    <cellStyle name="Output 3 5 5 7 2 2" xfId="53597"/>
    <cellStyle name="Output 3 5 5 7 3" xfId="41500"/>
    <cellStyle name="Output 3 5 5 7 4" xfId="49673"/>
    <cellStyle name="Output 3 5 5 8" xfId="4992"/>
    <cellStyle name="Output 3 5 5 8 2" xfId="50435"/>
    <cellStyle name="Output 3 5 5 9" xfId="24444"/>
    <cellStyle name="Output 3 5 6" xfId="972"/>
    <cellStyle name="Output 3 5 6 10" xfId="4409"/>
    <cellStyle name="Output 3 5 6 11" xfId="42651"/>
    <cellStyle name="Output 3 5 6 12" xfId="41985"/>
    <cellStyle name="Output 3 5 6 13" xfId="43353"/>
    <cellStyle name="Output 3 5 6 2" xfId="6243"/>
    <cellStyle name="Output 3 5 6 2 2" xfId="12613"/>
    <cellStyle name="Output 3 5 6 2 2 2" xfId="30940"/>
    <cellStyle name="Output 3 5 6 2 2 3" xfId="28407"/>
    <cellStyle name="Output 3 5 6 2 2 4" xfId="51105"/>
    <cellStyle name="Output 3 5 6 2 3" xfId="25695"/>
    <cellStyle name="Output 3 5 6 2 4" xfId="38196"/>
    <cellStyle name="Output 3 5 6 2 5" xfId="45102"/>
    <cellStyle name="Output 3 5 6 3" xfId="5350"/>
    <cellStyle name="Output 3 5 6 3 2" xfId="11795"/>
    <cellStyle name="Output 3 5 6 3 2 2" xfId="30122"/>
    <cellStyle name="Output 3 5 6 3 2 3" xfId="3933"/>
    <cellStyle name="Output 3 5 6 3 2 4" xfId="50633"/>
    <cellStyle name="Output 3 5 6 3 3" xfId="24802"/>
    <cellStyle name="Output 3 5 6 3 4" xfId="38857"/>
    <cellStyle name="Output 3 5 6 3 5" xfId="44209"/>
    <cellStyle name="Output 3 5 6 4" xfId="7600"/>
    <cellStyle name="Output 3 5 6 4 2" xfId="26983"/>
    <cellStyle name="Output 3 5 6 4 2 2" xfId="51867"/>
    <cellStyle name="Output 3 5 6 4 3" xfId="29585"/>
    <cellStyle name="Output 3 5 6 4 4" xfId="46480"/>
    <cellStyle name="Output 3 5 6 5" xfId="13893"/>
    <cellStyle name="Output 3 5 6 5 2" xfId="32220"/>
    <cellStyle name="Output 3 5 6 5 2 2" xfId="51933"/>
    <cellStyle name="Output 3 5 6 5 3" xfId="27429"/>
    <cellStyle name="Output 3 5 6 5 4" xfId="46618"/>
    <cellStyle name="Output 3 5 6 6" xfId="14127"/>
    <cellStyle name="Output 3 5 6 6 2" xfId="32454"/>
    <cellStyle name="Output 3 5 6 6 2 2" xfId="52069"/>
    <cellStyle name="Output 3 5 6 6 3" xfId="38904"/>
    <cellStyle name="Output 3 5 6 6 4" xfId="46858"/>
    <cellStyle name="Output 3 5 6 7" xfId="13790"/>
    <cellStyle name="Output 3 5 6 7 2" xfId="32117"/>
    <cellStyle name="Output 3 5 6 7 2 2" xfId="51842"/>
    <cellStyle name="Output 3 5 6 7 3" xfId="39010"/>
    <cellStyle name="Output 3 5 6 7 4" xfId="46440"/>
    <cellStyle name="Output 3 5 6 8" xfId="3637"/>
    <cellStyle name="Output 3 5 6 8 2" xfId="50170"/>
    <cellStyle name="Output 3 5 6 9" xfId="4364"/>
    <cellStyle name="Output 3 5 7" xfId="5853"/>
    <cellStyle name="Output 3 5 7 2" xfId="12259"/>
    <cellStyle name="Output 3 5 7 2 2" xfId="30586"/>
    <cellStyle name="Output 3 5 7 2 3" xfId="3805"/>
    <cellStyle name="Output 3 5 7 2 4" xfId="50907"/>
    <cellStyle name="Output 3 5 7 3" xfId="25305"/>
    <cellStyle name="Output 3 5 7 4" xfId="29615"/>
    <cellStyle name="Output 3 5 7 5" xfId="44712"/>
    <cellStyle name="Output 3 5 8" xfId="6181"/>
    <cellStyle name="Output 3 5 8 2" xfId="12555"/>
    <cellStyle name="Output 3 5 8 2 2" xfId="30882"/>
    <cellStyle name="Output 3 5 8 2 3" xfId="28481"/>
    <cellStyle name="Output 3 5 8 2 4" xfId="51073"/>
    <cellStyle name="Output 3 5 8 3" xfId="25633"/>
    <cellStyle name="Output 3 5 8 4" xfId="28584"/>
    <cellStyle name="Output 3 5 8 5" xfId="45040"/>
    <cellStyle name="Output 3 5 9" xfId="6384"/>
    <cellStyle name="Output 3 5 9 2" xfId="12740"/>
    <cellStyle name="Output 3 5 9 2 2" xfId="31067"/>
    <cellStyle name="Output 3 5 9 2 3" xfId="39244"/>
    <cellStyle name="Output 3 5 9 2 4" xfId="51181"/>
    <cellStyle name="Output 3 5 9 3" xfId="25836"/>
    <cellStyle name="Output 3 5 9 4" xfId="28354"/>
    <cellStyle name="Output 3 5 9 5" xfId="45243"/>
    <cellStyle name="Output 3 6" xfId="607"/>
    <cellStyle name="Output 3 6 10" xfId="6130"/>
    <cellStyle name="Output 3 6 10 2" xfId="25582"/>
    <cellStyle name="Output 3 6 10 2 2" xfId="51053"/>
    <cellStyle name="Output 3 6 10 3" xfId="29936"/>
    <cellStyle name="Output 3 6 10 4" xfId="44989"/>
    <cellStyle name="Output 3 6 11" xfId="13746"/>
    <cellStyle name="Output 3 6 11 2" xfId="32073"/>
    <cellStyle name="Output 3 6 11 2 2" xfId="51807"/>
    <cellStyle name="Output 3 6 11 3" xfId="2826"/>
    <cellStyle name="Output 3 6 11 4" xfId="46386"/>
    <cellStyle name="Output 3 6 12" xfId="14122"/>
    <cellStyle name="Output 3 6 12 2" xfId="32449"/>
    <cellStyle name="Output 3 6 12 2 2" xfId="52066"/>
    <cellStyle name="Output 3 6 12 3" xfId="4316"/>
    <cellStyle name="Output 3 6 12 4" xfId="46853"/>
    <cellStyle name="Output 3 6 13" xfId="14162"/>
    <cellStyle name="Output 3 6 13 2" xfId="32489"/>
    <cellStyle name="Output 3 6 13 2 2" xfId="52088"/>
    <cellStyle name="Output 3 6 13 3" xfId="29918"/>
    <cellStyle name="Output 3 6 13 4" xfId="46893"/>
    <cellStyle name="Output 3 6 14" xfId="14213"/>
    <cellStyle name="Output 3 6 14 2" xfId="32540"/>
    <cellStyle name="Output 3 6 14 2 2" xfId="52116"/>
    <cellStyle name="Output 3 6 14 3" xfId="35171"/>
    <cellStyle name="Output 3 6 14 4" xfId="46944"/>
    <cellStyle name="Output 3 6 15" xfId="3067"/>
    <cellStyle name="Output 3 6 15 2" xfId="49881"/>
    <cellStyle name="Output 3 6 16" xfId="3896"/>
    <cellStyle name="Output 3 6 17" xfId="29386"/>
    <cellStyle name="Output 3 6 18" xfId="42093"/>
    <cellStyle name="Output 3 6 19" xfId="42353"/>
    <cellStyle name="Output 3 6 2" xfId="1236"/>
    <cellStyle name="Output 3 6 2 10" xfId="14312"/>
    <cellStyle name="Output 3 6 2 10 2" xfId="32639"/>
    <cellStyle name="Output 3 6 2 10 2 2" xfId="52171"/>
    <cellStyle name="Output 3 6 2 10 3" xfId="39467"/>
    <cellStyle name="Output 3 6 2 10 4" xfId="47047"/>
    <cellStyle name="Output 3 6 2 11" xfId="14504"/>
    <cellStyle name="Output 3 6 2 11 2" xfId="32831"/>
    <cellStyle name="Output 3 6 2 11 2 2" xfId="52594"/>
    <cellStyle name="Output 3 6 2 11 3" xfId="39659"/>
    <cellStyle name="Output 3 6 2 11 4" xfId="47832"/>
    <cellStyle name="Output 3 6 2 12" xfId="15249"/>
    <cellStyle name="Output 3 6 2 12 2" xfId="33576"/>
    <cellStyle name="Output 3 6 2 12 2 2" xfId="53000"/>
    <cellStyle name="Output 3 6 2 12 3" xfId="40404"/>
    <cellStyle name="Output 3 6 2 12 4" xfId="48577"/>
    <cellStyle name="Output 3 6 2 13" xfId="3163"/>
    <cellStyle name="Output 3 6 2 13 2" xfId="49946"/>
    <cellStyle name="Output 3 6 2 14" xfId="680"/>
    <cellStyle name="Output 3 6 2 15" xfId="28865"/>
    <cellStyle name="Output 3 6 2 16" xfId="38595"/>
    <cellStyle name="Output 3 6 2 17" xfId="37871"/>
    <cellStyle name="Output 3 6 2 18" xfId="42946"/>
    <cellStyle name="Output 3 6 2 2" xfId="2004"/>
    <cellStyle name="Output 3 6 2 2 10" xfId="4491"/>
    <cellStyle name="Output 3 6 2 2 10 2" xfId="50246"/>
    <cellStyle name="Output 3 6 2 2 11" xfId="23986"/>
    <cellStyle name="Output 3 6 2 2 12" xfId="29541"/>
    <cellStyle name="Output 3 6 2 2 13" xfId="42450"/>
    <cellStyle name="Output 3 6 2 2 14" xfId="29563"/>
    <cellStyle name="Output 3 6 2 2 15" xfId="43505"/>
    <cellStyle name="Output 3 6 2 2 2" xfId="2504"/>
    <cellStyle name="Output 3 6 2 2 2 10" xfId="27089"/>
    <cellStyle name="Output 3 6 2 2 2 11" xfId="41760"/>
    <cellStyle name="Output 3 6 2 2 2 12" xfId="42494"/>
    <cellStyle name="Output 3 6 2 2 2 13" xfId="43823"/>
    <cellStyle name="Output 3 6 2 2 2 2" xfId="5227"/>
    <cellStyle name="Output 3 6 2 2 2 2 2" xfId="11680"/>
    <cellStyle name="Output 3 6 2 2 2 2 2 2" xfId="30007"/>
    <cellStyle name="Output 3 6 2 2 2 2 2 3" xfId="37493"/>
    <cellStyle name="Output 3 6 2 2 2 2 2 4" xfId="50560"/>
    <cellStyle name="Output 3 6 2 2 2 2 3" xfId="24679"/>
    <cellStyle name="Output 3 6 2 2 2 2 4" xfId="37079"/>
    <cellStyle name="Output 3 6 2 2 2 2 5" xfId="44086"/>
    <cellStyle name="Output 3 6 2 2 2 3" xfId="7055"/>
    <cellStyle name="Output 3 6 2 2 2 3 2" xfId="13342"/>
    <cellStyle name="Output 3 6 2 2 2 3 2 2" xfId="31669"/>
    <cellStyle name="Output 3 6 2 2 2 3 2 3" xfId="38176"/>
    <cellStyle name="Output 3 6 2 2 2 3 2 4" xfId="51558"/>
    <cellStyle name="Output 3 6 2 2 2 3 3" xfId="26507"/>
    <cellStyle name="Output 3 6 2 2 2 3 4" xfId="4132"/>
    <cellStyle name="Output 3 6 2 2 2 3 5" xfId="45913"/>
    <cellStyle name="Output 3 6 2 2 2 4" xfId="8981"/>
    <cellStyle name="Output 3 6 2 2 2 4 2" xfId="28027"/>
    <cellStyle name="Output 3 6 2 2 2 4 2 2" xfId="52458"/>
    <cellStyle name="Output 3 6 2 2 2 4 3" xfId="38552"/>
    <cellStyle name="Output 3 6 2 2 2 4 4" xfId="47578"/>
    <cellStyle name="Output 3 6 2 2 2 5" xfId="15005"/>
    <cellStyle name="Output 3 6 2 2 2 5 2" xfId="33332"/>
    <cellStyle name="Output 3 6 2 2 2 5 2 2" xfId="52869"/>
    <cellStyle name="Output 3 6 2 2 2 5 3" xfId="40160"/>
    <cellStyle name="Output 3 6 2 2 2 5 4" xfId="48333"/>
    <cellStyle name="Output 3 6 2 2 2 6" xfId="15699"/>
    <cellStyle name="Output 3 6 2 2 2 6 2" xfId="34026"/>
    <cellStyle name="Output 3 6 2 2 2 6 2 2" xfId="53249"/>
    <cellStyle name="Output 3 6 2 2 2 6 3" xfId="40854"/>
    <cellStyle name="Output 3 6 2 2 2 6 4" xfId="49027"/>
    <cellStyle name="Output 3 6 2 2 2 7" xfId="16317"/>
    <cellStyle name="Output 3 6 2 2 2 7 2" xfId="34644"/>
    <cellStyle name="Output 3 6 2 2 2 7 2 2" xfId="53582"/>
    <cellStyle name="Output 3 6 2 2 2 7 3" xfId="41472"/>
    <cellStyle name="Output 3 6 2 2 2 7 4" xfId="49645"/>
    <cellStyle name="Output 3 6 2 2 2 8" xfId="4964"/>
    <cellStyle name="Output 3 6 2 2 2 8 2" xfId="50420"/>
    <cellStyle name="Output 3 6 2 2 2 9" xfId="24416"/>
    <cellStyle name="Output 3 6 2 2 3" xfId="2723"/>
    <cellStyle name="Output 3 6 2 2 3 10" xfId="23683"/>
    <cellStyle name="Output 3 6 2 2 3 11" xfId="42776"/>
    <cellStyle name="Output 3 6 2 2 3 12" xfId="42623"/>
    <cellStyle name="Output 3 6 2 2 3 13" xfId="44042"/>
    <cellStyle name="Output 3 6 2 2 3 2" xfId="6538"/>
    <cellStyle name="Output 3 6 2 2 3 2 2" xfId="12874"/>
    <cellStyle name="Output 3 6 2 2 3 2 2 2" xfId="31201"/>
    <cellStyle name="Output 3 6 2 2 3 2 2 3" xfId="29631"/>
    <cellStyle name="Output 3 6 2 2 3 2 2 4" xfId="51269"/>
    <cellStyle name="Output 3 6 2 2 3 2 3" xfId="25990"/>
    <cellStyle name="Output 3 6 2 2 3 2 4" xfId="29613"/>
    <cellStyle name="Output 3 6 2 2 3 2 5" xfId="45396"/>
    <cellStyle name="Output 3 6 2 2 3 3" xfId="7274"/>
    <cellStyle name="Output 3 6 2 2 3 3 2" xfId="13561"/>
    <cellStyle name="Output 3 6 2 2 3 3 2 2" xfId="31888"/>
    <cellStyle name="Output 3 6 2 2 3 3 2 3" xfId="23802"/>
    <cellStyle name="Output 3 6 2 2 3 3 2 4" xfId="51672"/>
    <cellStyle name="Output 3 6 2 2 3 3 3" xfId="26726"/>
    <cellStyle name="Output 3 6 2 2 3 3 4" xfId="35000"/>
    <cellStyle name="Output 3 6 2 2 3 3 5" xfId="46132"/>
    <cellStyle name="Output 3 6 2 2 3 4" xfId="9200"/>
    <cellStyle name="Output 3 6 2 2 3 4 2" xfId="28246"/>
    <cellStyle name="Output 3 6 2 2 3 4 2 2" xfId="52572"/>
    <cellStyle name="Output 3 6 2 2 3 4 3" xfId="36142"/>
    <cellStyle name="Output 3 6 2 2 3 4 4" xfId="47797"/>
    <cellStyle name="Output 3 6 2 2 3 5" xfId="15224"/>
    <cellStyle name="Output 3 6 2 2 3 5 2" xfId="33551"/>
    <cellStyle name="Output 3 6 2 2 3 5 2 2" xfId="52983"/>
    <cellStyle name="Output 3 6 2 2 3 5 3" xfId="40379"/>
    <cellStyle name="Output 3 6 2 2 3 5 4" xfId="48552"/>
    <cellStyle name="Output 3 6 2 2 3 6" xfId="15918"/>
    <cellStyle name="Output 3 6 2 2 3 6 2" xfId="34245"/>
    <cellStyle name="Output 3 6 2 2 3 6 2 2" xfId="53363"/>
    <cellStyle name="Output 3 6 2 2 3 6 3" xfId="41073"/>
    <cellStyle name="Output 3 6 2 2 3 6 4" xfId="49246"/>
    <cellStyle name="Output 3 6 2 2 3 7" xfId="16536"/>
    <cellStyle name="Output 3 6 2 2 3 7 2" xfId="34863"/>
    <cellStyle name="Output 3 6 2 2 3 7 2 2" xfId="53696"/>
    <cellStyle name="Output 3 6 2 2 3 7 3" xfId="41691"/>
    <cellStyle name="Output 3 6 2 2 3 7 4" xfId="49864"/>
    <cellStyle name="Output 3 6 2 2 3 8" xfId="5183"/>
    <cellStyle name="Output 3 6 2 2 3 8 2" xfId="50534"/>
    <cellStyle name="Output 3 6 2 2 3 9" xfId="24635"/>
    <cellStyle name="Output 3 6 2 2 4" xfId="5289"/>
    <cellStyle name="Output 3 6 2 2 4 2" xfId="11738"/>
    <cellStyle name="Output 3 6 2 2 4 2 2" xfId="30065"/>
    <cellStyle name="Output 3 6 2 2 4 2 3" xfId="36258"/>
    <cellStyle name="Output 3 6 2 2 4 2 4" xfId="50595"/>
    <cellStyle name="Output 3 6 2 2 4 3" xfId="24741"/>
    <cellStyle name="Output 3 6 2 2 4 4" xfId="28827"/>
    <cellStyle name="Output 3 6 2 2 4 5" xfId="44148"/>
    <cellStyle name="Output 3 6 2 2 5" xfId="6671"/>
    <cellStyle name="Output 3 6 2 2 5 2" xfId="12985"/>
    <cellStyle name="Output 3 6 2 2 5 2 2" xfId="31312"/>
    <cellStyle name="Output 3 6 2 2 5 2 3" xfId="37913"/>
    <cellStyle name="Output 3 6 2 2 5 2 4" xfId="51343"/>
    <cellStyle name="Output 3 6 2 2 5 3" xfId="26123"/>
    <cellStyle name="Output 3 6 2 2 5 4" xfId="36403"/>
    <cellStyle name="Output 3 6 2 2 5 5" xfId="45529"/>
    <cellStyle name="Output 3 6 2 2 6" xfId="8481"/>
    <cellStyle name="Output 3 6 2 2 6 2" xfId="27595"/>
    <cellStyle name="Output 3 6 2 2 6 2 2" xfId="52235"/>
    <cellStyle name="Output 3 6 2 2 6 3" xfId="36831"/>
    <cellStyle name="Output 3 6 2 2 6 4" xfId="47165"/>
    <cellStyle name="Output 3 6 2 2 7" xfId="14612"/>
    <cellStyle name="Output 3 6 2 2 7 2" xfId="32939"/>
    <cellStyle name="Output 3 6 2 2 7 2 2" xfId="52655"/>
    <cellStyle name="Output 3 6 2 2 7 3" xfId="39767"/>
    <cellStyle name="Output 3 6 2 2 7 4" xfId="47940"/>
    <cellStyle name="Output 3 6 2 2 8" xfId="15340"/>
    <cellStyle name="Output 3 6 2 2 8 2" xfId="33667"/>
    <cellStyle name="Output 3 6 2 2 8 2 2" xfId="53052"/>
    <cellStyle name="Output 3 6 2 2 8 3" xfId="40495"/>
    <cellStyle name="Output 3 6 2 2 8 4" xfId="48668"/>
    <cellStyle name="Output 3 6 2 2 9" xfId="15999"/>
    <cellStyle name="Output 3 6 2 2 9 2" xfId="34326"/>
    <cellStyle name="Output 3 6 2 2 9 2 2" xfId="53408"/>
    <cellStyle name="Output 3 6 2 2 9 3" xfId="41154"/>
    <cellStyle name="Output 3 6 2 2 9 4" xfId="49327"/>
    <cellStyle name="Output 3 6 2 3" xfId="2429"/>
    <cellStyle name="Output 3 6 2 3 10" xfId="36454"/>
    <cellStyle name="Output 3 6 2 3 11" xfId="42621"/>
    <cellStyle name="Output 3 6 2 3 12" xfId="4315"/>
    <cellStyle name="Output 3 6 2 3 13" xfId="43748"/>
    <cellStyle name="Output 3 6 2 3 2" xfId="6163"/>
    <cellStyle name="Output 3 6 2 3 2 2" xfId="12538"/>
    <cellStyle name="Output 3 6 2 3 2 2 2" xfId="30865"/>
    <cellStyle name="Output 3 6 2 3 2 2 3" xfId="37856"/>
    <cellStyle name="Output 3 6 2 3 2 2 4" xfId="51069"/>
    <cellStyle name="Output 3 6 2 3 2 3" xfId="25615"/>
    <cellStyle name="Output 3 6 2 3 2 4" xfId="35488"/>
    <cellStyle name="Output 3 6 2 3 2 5" xfId="45022"/>
    <cellStyle name="Output 3 6 2 3 3" xfId="6980"/>
    <cellStyle name="Output 3 6 2 3 3 2" xfId="13267"/>
    <cellStyle name="Output 3 6 2 3 3 2 2" xfId="31594"/>
    <cellStyle name="Output 3 6 2 3 3 2 3" xfId="23641"/>
    <cellStyle name="Output 3 6 2 3 3 2 4" xfId="51522"/>
    <cellStyle name="Output 3 6 2 3 3 3" xfId="26432"/>
    <cellStyle name="Output 3 6 2 3 3 4" xfId="35542"/>
    <cellStyle name="Output 3 6 2 3 3 5" xfId="45838"/>
    <cellStyle name="Output 3 6 2 3 4" xfId="8906"/>
    <cellStyle name="Output 3 6 2 3 4 2" xfId="27952"/>
    <cellStyle name="Output 3 6 2 3 4 2 2" xfId="52422"/>
    <cellStyle name="Output 3 6 2 3 4 3" xfId="4074"/>
    <cellStyle name="Output 3 6 2 3 4 4" xfId="47503"/>
    <cellStyle name="Output 3 6 2 3 5" xfId="14930"/>
    <cellStyle name="Output 3 6 2 3 5 2" xfId="33257"/>
    <cellStyle name="Output 3 6 2 3 5 2 2" xfId="52833"/>
    <cellStyle name="Output 3 6 2 3 5 3" xfId="40085"/>
    <cellStyle name="Output 3 6 2 3 5 4" xfId="48258"/>
    <cellStyle name="Output 3 6 2 3 6" xfId="15624"/>
    <cellStyle name="Output 3 6 2 3 6 2" xfId="33951"/>
    <cellStyle name="Output 3 6 2 3 6 2 2" xfId="53213"/>
    <cellStyle name="Output 3 6 2 3 6 3" xfId="40779"/>
    <cellStyle name="Output 3 6 2 3 6 4" xfId="48952"/>
    <cellStyle name="Output 3 6 2 3 7" xfId="16242"/>
    <cellStyle name="Output 3 6 2 3 7 2" xfId="34569"/>
    <cellStyle name="Output 3 6 2 3 7 2 2" xfId="53546"/>
    <cellStyle name="Output 3 6 2 3 7 3" xfId="41397"/>
    <cellStyle name="Output 3 6 2 3 7 4" xfId="49570"/>
    <cellStyle name="Output 3 6 2 3 8" xfId="4889"/>
    <cellStyle name="Output 3 6 2 3 8 2" xfId="50384"/>
    <cellStyle name="Output 3 6 2 3 9" xfId="24341"/>
    <cellStyle name="Output 3 6 2 4" xfId="1217"/>
    <cellStyle name="Output 3 6 2 4 10" xfId="29751"/>
    <cellStyle name="Output 3 6 2 4 11" xfId="42729"/>
    <cellStyle name="Output 3 6 2 4 12" xfId="38149"/>
    <cellStyle name="Output 3 6 2 4 13" xfId="43397"/>
    <cellStyle name="Output 3 6 2 4 2" xfId="6509"/>
    <cellStyle name="Output 3 6 2 4 2 2" xfId="12845"/>
    <cellStyle name="Output 3 6 2 4 2 2 2" xfId="31172"/>
    <cellStyle name="Output 3 6 2 4 2 2 3" xfId="35844"/>
    <cellStyle name="Output 3 6 2 4 2 2 4" xfId="51255"/>
    <cellStyle name="Output 3 6 2 4 2 3" xfId="25961"/>
    <cellStyle name="Output 3 6 2 4 2 4" xfId="35828"/>
    <cellStyle name="Output 3 6 2 4 2 5" xfId="45367"/>
    <cellStyle name="Output 3 6 2 4 3" xfId="6083"/>
    <cellStyle name="Output 3 6 2 4 3 2" xfId="12464"/>
    <cellStyle name="Output 3 6 2 4 3 2 2" xfId="30791"/>
    <cellStyle name="Output 3 6 2 4 3 2 3" xfId="29956"/>
    <cellStyle name="Output 3 6 2 4 3 2 4" xfId="51027"/>
    <cellStyle name="Output 3 6 2 4 3 3" xfId="25535"/>
    <cellStyle name="Output 3 6 2 4 3 4" xfId="36625"/>
    <cellStyle name="Output 3 6 2 4 3 5" xfId="44942"/>
    <cellStyle name="Output 3 6 2 4 4" xfId="7845"/>
    <cellStyle name="Output 3 6 2 4 4 2" xfId="27158"/>
    <cellStyle name="Output 3 6 2 4 4 2 2" xfId="51945"/>
    <cellStyle name="Output 3 6 2 4 4 3" xfId="38208"/>
    <cellStyle name="Output 3 6 2 4 4 4" xfId="46639"/>
    <cellStyle name="Output 3 6 2 4 5" xfId="14095"/>
    <cellStyle name="Output 3 6 2 4 5 2" xfId="32422"/>
    <cellStyle name="Output 3 6 2 4 5 2 2" xfId="52048"/>
    <cellStyle name="Output 3 6 2 4 5 3" xfId="35218"/>
    <cellStyle name="Output 3 6 2 4 5 4" xfId="46826"/>
    <cellStyle name="Output 3 6 2 4 6" xfId="14117"/>
    <cellStyle name="Output 3 6 2 4 6 2" xfId="32444"/>
    <cellStyle name="Output 3 6 2 4 6 2 2" xfId="52064"/>
    <cellStyle name="Output 3 6 2 4 6 3" xfId="28905"/>
    <cellStyle name="Output 3 6 2 4 6 4" xfId="46848"/>
    <cellStyle name="Output 3 6 2 4 7" xfId="14107"/>
    <cellStyle name="Output 3 6 2 4 7 2" xfId="32434"/>
    <cellStyle name="Output 3 6 2 4 7 2 2" xfId="52059"/>
    <cellStyle name="Output 3 6 2 4 7 3" xfId="24076"/>
    <cellStyle name="Output 3 6 2 4 7 4" xfId="46838"/>
    <cellStyle name="Output 3 6 2 4 8" xfId="3835"/>
    <cellStyle name="Output 3 6 2 4 8 2" xfId="50196"/>
    <cellStyle name="Output 3 6 2 4 9" xfId="4183"/>
    <cellStyle name="Output 3 6 2 5" xfId="5255"/>
    <cellStyle name="Output 3 6 2 5 2" xfId="11705"/>
    <cellStyle name="Output 3 6 2 5 2 2" xfId="30032"/>
    <cellStyle name="Output 3 6 2 5 2 3" xfId="34895"/>
    <cellStyle name="Output 3 6 2 5 2 4" xfId="50576"/>
    <cellStyle name="Output 3 6 2 5 3" xfId="24707"/>
    <cellStyle name="Output 3 6 2 5 4" xfId="39370"/>
    <cellStyle name="Output 3 6 2 5 5" xfId="44114"/>
    <cellStyle name="Output 3 6 2 6" xfId="3204"/>
    <cellStyle name="Output 3 6 2 6 2" xfId="10253"/>
    <cellStyle name="Output 3 6 2 6 2 2" xfId="28975"/>
    <cellStyle name="Output 3 6 2 6 2 3" xfId="35519"/>
    <cellStyle name="Output 3 6 2 6 2 4" xfId="50041"/>
    <cellStyle name="Output 3 6 2 6 3" xfId="4076"/>
    <cellStyle name="Output 3 6 2 6 4" xfId="29458"/>
    <cellStyle name="Output 3 6 2 6 5" xfId="43115"/>
    <cellStyle name="Output 3 6 2 7" xfId="6554"/>
    <cellStyle name="Output 3 6 2 7 2" xfId="12888"/>
    <cellStyle name="Output 3 6 2 7 2 2" xfId="31215"/>
    <cellStyle name="Output 3 6 2 7 2 3" xfId="29920"/>
    <cellStyle name="Output 3 6 2 7 2 4" xfId="51282"/>
    <cellStyle name="Output 3 6 2 7 3" xfId="26006"/>
    <cellStyle name="Output 3 6 2 7 4" xfId="39369"/>
    <cellStyle name="Output 3 6 2 7 5" xfId="45412"/>
    <cellStyle name="Output 3 6 2 8" xfId="7339"/>
    <cellStyle name="Output 3 6 2 8 2" xfId="26791"/>
    <cellStyle name="Output 3 6 2 8 2 2" xfId="51713"/>
    <cellStyle name="Output 3 6 2 8 3" xfId="28436"/>
    <cellStyle name="Output 3 6 2 8 4" xfId="46197"/>
    <cellStyle name="Output 3 6 2 9" xfId="13927"/>
    <cellStyle name="Output 3 6 2 9 2" xfId="32254"/>
    <cellStyle name="Output 3 6 2 9 2 2" xfId="51952"/>
    <cellStyle name="Output 3 6 2 9 3" xfId="35066"/>
    <cellStyle name="Output 3 6 2 9 4" xfId="46658"/>
    <cellStyle name="Output 3 6 20" xfId="42827"/>
    <cellStyle name="Output 3 6 3" xfId="1393"/>
    <cellStyle name="Output 3 6 3 10" xfId="14051"/>
    <cellStyle name="Output 3 6 3 10 2" xfId="32378"/>
    <cellStyle name="Output 3 6 3 10 2 2" xfId="52022"/>
    <cellStyle name="Output 3 6 3 10 3" xfId="37376"/>
    <cellStyle name="Output 3 6 3 10 4" xfId="46782"/>
    <cellStyle name="Output 3 6 3 11" xfId="10886"/>
    <cellStyle name="Output 3 6 3 11 2" xfId="29451"/>
    <cellStyle name="Output 3 6 3 11 2 2" xfId="50210"/>
    <cellStyle name="Output 3 6 3 11 3" xfId="36391"/>
    <cellStyle name="Output 3 6 3 11 4" xfId="43424"/>
    <cellStyle name="Output 3 6 3 12" xfId="3989"/>
    <cellStyle name="Output 3 6 3 12 2" xfId="49981"/>
    <cellStyle name="Output 3 6 3 13" xfId="23540"/>
    <cellStyle name="Output 3 6 3 14" xfId="36480"/>
    <cellStyle name="Output 3 6 3 15" xfId="42320"/>
    <cellStyle name="Output 3 6 3 16" xfId="42566"/>
    <cellStyle name="Output 3 6 3 17" xfId="43011"/>
    <cellStyle name="Output 3 6 3 2" xfId="2273"/>
    <cellStyle name="Output 3 6 3 2 10" xfId="38076"/>
    <cellStyle name="Output 3 6 3 2 11" xfId="42492"/>
    <cellStyle name="Output 3 6 3 2 12" xfId="4155"/>
    <cellStyle name="Output 3 6 3 2 13" xfId="43592"/>
    <cellStyle name="Output 3 6 3 2 2" xfId="5748"/>
    <cellStyle name="Output 3 6 3 2 2 2" xfId="12161"/>
    <cellStyle name="Output 3 6 3 2 2 2 2" xfId="30488"/>
    <cellStyle name="Output 3 6 3 2 2 2 3" xfId="37537"/>
    <cellStyle name="Output 3 6 3 2 2 2 4" xfId="50854"/>
    <cellStyle name="Output 3 6 3 2 2 3" xfId="25200"/>
    <cellStyle name="Output 3 6 3 2 2 4" xfId="38651"/>
    <cellStyle name="Output 3 6 3 2 2 5" xfId="44607"/>
    <cellStyle name="Output 3 6 3 2 3" xfId="6824"/>
    <cellStyle name="Output 3 6 3 2 3 2" xfId="13111"/>
    <cellStyle name="Output 3 6 3 2 3 2 2" xfId="31438"/>
    <cellStyle name="Output 3 6 3 2 3 2 3" xfId="28339"/>
    <cellStyle name="Output 3 6 3 2 3 2 4" xfId="51435"/>
    <cellStyle name="Output 3 6 3 2 3 3" xfId="26276"/>
    <cellStyle name="Output 3 6 3 2 3 4" xfId="35487"/>
    <cellStyle name="Output 3 6 3 2 3 5" xfId="45682"/>
    <cellStyle name="Output 3 6 3 2 4" xfId="8750"/>
    <cellStyle name="Output 3 6 3 2 4 2" xfId="27796"/>
    <cellStyle name="Output 3 6 3 2 4 2 2" xfId="52335"/>
    <cellStyle name="Output 3 6 3 2 4 3" xfId="23670"/>
    <cellStyle name="Output 3 6 3 2 4 4" xfId="47347"/>
    <cellStyle name="Output 3 6 3 2 5" xfId="14774"/>
    <cellStyle name="Output 3 6 3 2 5 2" xfId="33101"/>
    <cellStyle name="Output 3 6 3 2 5 2 2" xfId="52746"/>
    <cellStyle name="Output 3 6 3 2 5 3" xfId="39929"/>
    <cellStyle name="Output 3 6 3 2 5 4" xfId="48102"/>
    <cellStyle name="Output 3 6 3 2 6" xfId="15468"/>
    <cellStyle name="Output 3 6 3 2 6 2" xfId="33795"/>
    <cellStyle name="Output 3 6 3 2 6 2 2" xfId="53126"/>
    <cellStyle name="Output 3 6 3 2 6 3" xfId="40623"/>
    <cellStyle name="Output 3 6 3 2 6 4" xfId="48796"/>
    <cellStyle name="Output 3 6 3 2 7" xfId="16086"/>
    <cellStyle name="Output 3 6 3 2 7 2" xfId="34413"/>
    <cellStyle name="Output 3 6 3 2 7 2 2" xfId="53459"/>
    <cellStyle name="Output 3 6 3 2 7 3" xfId="41241"/>
    <cellStyle name="Output 3 6 3 2 7 4" xfId="49414"/>
    <cellStyle name="Output 3 6 3 2 8" xfId="4733"/>
    <cellStyle name="Output 3 6 3 2 8 2" xfId="50297"/>
    <cellStyle name="Output 3 6 3 2 9" xfId="24185"/>
    <cellStyle name="Output 3 6 3 3" xfId="2449"/>
    <cellStyle name="Output 3 6 3 3 10" xfId="4384"/>
    <cellStyle name="Output 3 6 3 3 11" xfId="29561"/>
    <cellStyle name="Output 3 6 3 3 12" xfId="42090"/>
    <cellStyle name="Output 3 6 3 3 13" xfId="43768"/>
    <cellStyle name="Output 3 6 3 3 2" xfId="5933"/>
    <cellStyle name="Output 3 6 3 3 2 2" xfId="12331"/>
    <cellStyle name="Output 3 6 3 3 2 2 2" xfId="30658"/>
    <cellStyle name="Output 3 6 3 3 2 2 3" xfId="27497"/>
    <cellStyle name="Output 3 6 3 3 2 2 4" xfId="50948"/>
    <cellStyle name="Output 3 6 3 3 2 3" xfId="25385"/>
    <cellStyle name="Output 3 6 3 3 2 4" xfId="37302"/>
    <cellStyle name="Output 3 6 3 3 2 5" xfId="44792"/>
    <cellStyle name="Output 3 6 3 3 3" xfId="7000"/>
    <cellStyle name="Output 3 6 3 3 3 2" xfId="13287"/>
    <cellStyle name="Output 3 6 3 3 3 2 2" xfId="31614"/>
    <cellStyle name="Output 3 6 3 3 3 2 3" xfId="37480"/>
    <cellStyle name="Output 3 6 3 3 3 2 4" xfId="51531"/>
    <cellStyle name="Output 3 6 3 3 3 3" xfId="26452"/>
    <cellStyle name="Output 3 6 3 3 3 4" xfId="38865"/>
    <cellStyle name="Output 3 6 3 3 3 5" xfId="45858"/>
    <cellStyle name="Output 3 6 3 3 4" xfId="8926"/>
    <cellStyle name="Output 3 6 3 3 4 2" xfId="27972"/>
    <cellStyle name="Output 3 6 3 3 4 2 2" xfId="52431"/>
    <cellStyle name="Output 3 6 3 3 4 3" xfId="37773"/>
    <cellStyle name="Output 3 6 3 3 4 4" xfId="47523"/>
    <cellStyle name="Output 3 6 3 3 5" xfId="14950"/>
    <cellStyle name="Output 3 6 3 3 5 2" xfId="33277"/>
    <cellStyle name="Output 3 6 3 3 5 2 2" xfId="52842"/>
    <cellStyle name="Output 3 6 3 3 5 3" xfId="40105"/>
    <cellStyle name="Output 3 6 3 3 5 4" xfId="48278"/>
    <cellStyle name="Output 3 6 3 3 6" xfId="15644"/>
    <cellStyle name="Output 3 6 3 3 6 2" xfId="33971"/>
    <cellStyle name="Output 3 6 3 3 6 2 2" xfId="53222"/>
    <cellStyle name="Output 3 6 3 3 6 3" xfId="40799"/>
    <cellStyle name="Output 3 6 3 3 6 4" xfId="48972"/>
    <cellStyle name="Output 3 6 3 3 7" xfId="16262"/>
    <cellStyle name="Output 3 6 3 3 7 2" xfId="34589"/>
    <cellStyle name="Output 3 6 3 3 7 2 2" xfId="53555"/>
    <cellStyle name="Output 3 6 3 3 7 3" xfId="41417"/>
    <cellStyle name="Output 3 6 3 3 7 4" xfId="49590"/>
    <cellStyle name="Output 3 6 3 3 8" xfId="4909"/>
    <cellStyle name="Output 3 6 3 3 8 2" xfId="50393"/>
    <cellStyle name="Output 3 6 3 3 9" xfId="24361"/>
    <cellStyle name="Output 3 6 3 4" xfId="5392"/>
    <cellStyle name="Output 3 6 3 4 2" xfId="11829"/>
    <cellStyle name="Output 3 6 3 4 2 2" xfId="30156"/>
    <cellStyle name="Output 3 6 3 4 2 3" xfId="39422"/>
    <cellStyle name="Output 3 6 3 4 2 4" xfId="50659"/>
    <cellStyle name="Output 3 6 3 4 3" xfId="24844"/>
    <cellStyle name="Output 3 6 3 4 4" xfId="35671"/>
    <cellStyle name="Output 3 6 3 4 5" xfId="44251"/>
    <cellStyle name="Output 3 6 3 5" xfId="5288"/>
    <cellStyle name="Output 3 6 3 5 2" xfId="11737"/>
    <cellStyle name="Output 3 6 3 5 2 2" xfId="30064"/>
    <cellStyle name="Output 3 6 3 5 2 3" xfId="4156"/>
    <cellStyle name="Output 3 6 3 5 2 4" xfId="50594"/>
    <cellStyle name="Output 3 6 3 5 3" xfId="24740"/>
    <cellStyle name="Output 3 6 3 5 4" xfId="37805"/>
    <cellStyle name="Output 3 6 3 5 5" xfId="44147"/>
    <cellStyle name="Output 3 6 3 6" xfId="6474"/>
    <cellStyle name="Output 3 6 3 6 2" xfId="12817"/>
    <cellStyle name="Output 3 6 3 6 2 2" xfId="31144"/>
    <cellStyle name="Output 3 6 3 6 2 3" xfId="36102"/>
    <cellStyle name="Output 3 6 3 6 2 4" xfId="51236"/>
    <cellStyle name="Output 3 6 3 6 3" xfId="25926"/>
    <cellStyle name="Output 3 6 3 6 4" xfId="37730"/>
    <cellStyle name="Output 3 6 3 6 5" xfId="45333"/>
    <cellStyle name="Output 3 6 3 7" xfId="6004"/>
    <cellStyle name="Output 3 6 3 7 2" xfId="25456"/>
    <cellStyle name="Output 3 6 3 7 2 2" xfId="50989"/>
    <cellStyle name="Output 3 6 3 7 3" xfId="38947"/>
    <cellStyle name="Output 3 6 3 7 4" xfId="44863"/>
    <cellStyle name="Output 3 6 3 8" xfId="14042"/>
    <cellStyle name="Output 3 6 3 8 2" xfId="32369"/>
    <cellStyle name="Output 3 6 3 8 2 2" xfId="52017"/>
    <cellStyle name="Output 3 6 3 8 3" xfId="29964"/>
    <cellStyle name="Output 3 6 3 8 4" xfId="46773"/>
    <cellStyle name="Output 3 6 3 9" xfId="14275"/>
    <cellStyle name="Output 3 6 3 9 2" xfId="32602"/>
    <cellStyle name="Output 3 6 3 9 2 2" xfId="52150"/>
    <cellStyle name="Output 3 6 3 9 3" xfId="4531"/>
    <cellStyle name="Output 3 6 3 9 4" xfId="47006"/>
    <cellStyle name="Output 3 6 4" xfId="1894"/>
    <cellStyle name="Output 3 6 4 10" xfId="15268"/>
    <cellStyle name="Output 3 6 4 10 2" xfId="33595"/>
    <cellStyle name="Output 3 6 4 10 2 2" xfId="53012"/>
    <cellStyle name="Output 3 6 4 10 3" xfId="40423"/>
    <cellStyle name="Output 3 6 4 10 4" xfId="48596"/>
    <cellStyle name="Output 3 6 4 11" xfId="15943"/>
    <cellStyle name="Output 3 6 4 11 2" xfId="34270"/>
    <cellStyle name="Output 3 6 4 11 2 2" xfId="53379"/>
    <cellStyle name="Output 3 6 4 11 3" xfId="41098"/>
    <cellStyle name="Output 3 6 4 11 4" xfId="49271"/>
    <cellStyle name="Output 3 6 4 12" xfId="4396"/>
    <cellStyle name="Output 3 6 4 12 2" xfId="49917"/>
    <cellStyle name="Output 3 6 4 13" xfId="23897"/>
    <cellStyle name="Output 3 6 4 14" xfId="37329"/>
    <cellStyle name="Output 3 6 4 15" xfId="35163"/>
    <cellStyle name="Output 3 6 4 16" xfId="42579"/>
    <cellStyle name="Output 3 6 4 17" xfId="42890"/>
    <cellStyle name="Output 3 6 4 2" xfId="2505"/>
    <cellStyle name="Output 3 6 4 2 10" xfId="36336"/>
    <cellStyle name="Output 3 6 4 2 11" xfId="29830"/>
    <cellStyle name="Output 3 6 4 2 12" xfId="28328"/>
    <cellStyle name="Output 3 6 4 2 13" xfId="43824"/>
    <cellStyle name="Output 3 6 4 2 2" xfId="3243"/>
    <cellStyle name="Output 3 6 4 2 2 2" xfId="10290"/>
    <cellStyle name="Output 3 6 4 2 2 2 2" xfId="29008"/>
    <cellStyle name="Output 3 6 4 2 2 2 3" xfId="28329"/>
    <cellStyle name="Output 3 6 4 2 2 2 4" xfId="50055"/>
    <cellStyle name="Output 3 6 4 2 2 3" xfId="2783"/>
    <cellStyle name="Output 3 6 4 2 2 4" xfId="36520"/>
    <cellStyle name="Output 3 6 4 2 2 5" xfId="43146"/>
    <cellStyle name="Output 3 6 4 2 3" xfId="7056"/>
    <cellStyle name="Output 3 6 4 2 3 2" xfId="13343"/>
    <cellStyle name="Output 3 6 4 2 3 2 2" xfId="31670"/>
    <cellStyle name="Output 3 6 4 2 3 2 3" xfId="29439"/>
    <cellStyle name="Output 3 6 4 2 3 2 4" xfId="51559"/>
    <cellStyle name="Output 3 6 4 2 3 3" xfId="26508"/>
    <cellStyle name="Output 3 6 4 2 3 4" xfId="36017"/>
    <cellStyle name="Output 3 6 4 2 3 5" xfId="45914"/>
    <cellStyle name="Output 3 6 4 2 4" xfId="8982"/>
    <cellStyle name="Output 3 6 4 2 4 2" xfId="28028"/>
    <cellStyle name="Output 3 6 4 2 4 2 2" xfId="52459"/>
    <cellStyle name="Output 3 6 4 2 4 3" xfId="29855"/>
    <cellStyle name="Output 3 6 4 2 4 4" xfId="47579"/>
    <cellStyle name="Output 3 6 4 2 5" xfId="15006"/>
    <cellStyle name="Output 3 6 4 2 5 2" xfId="33333"/>
    <cellStyle name="Output 3 6 4 2 5 2 2" xfId="52870"/>
    <cellStyle name="Output 3 6 4 2 5 3" xfId="40161"/>
    <cellStyle name="Output 3 6 4 2 5 4" xfId="48334"/>
    <cellStyle name="Output 3 6 4 2 6" xfId="15700"/>
    <cellStyle name="Output 3 6 4 2 6 2" xfId="34027"/>
    <cellStyle name="Output 3 6 4 2 6 2 2" xfId="53250"/>
    <cellStyle name="Output 3 6 4 2 6 3" xfId="40855"/>
    <cellStyle name="Output 3 6 4 2 6 4" xfId="49028"/>
    <cellStyle name="Output 3 6 4 2 7" xfId="16318"/>
    <cellStyle name="Output 3 6 4 2 7 2" xfId="34645"/>
    <cellStyle name="Output 3 6 4 2 7 2 2" xfId="53583"/>
    <cellStyle name="Output 3 6 4 2 7 3" xfId="41473"/>
    <cellStyle name="Output 3 6 4 2 7 4" xfId="49646"/>
    <cellStyle name="Output 3 6 4 2 8" xfId="4965"/>
    <cellStyle name="Output 3 6 4 2 8 2" xfId="50421"/>
    <cellStyle name="Output 3 6 4 2 9" xfId="24417"/>
    <cellStyle name="Output 3 6 4 3" xfId="2667"/>
    <cellStyle name="Output 3 6 4 3 10" xfId="39030"/>
    <cellStyle name="Output 3 6 4 3 11" xfId="23869"/>
    <cellStyle name="Output 3 6 4 3 12" xfId="37690"/>
    <cellStyle name="Output 3 6 4 3 13" xfId="43986"/>
    <cellStyle name="Output 3 6 4 3 2" xfId="5431"/>
    <cellStyle name="Output 3 6 4 3 2 2" xfId="11867"/>
    <cellStyle name="Output 3 6 4 3 2 2 2" xfId="30194"/>
    <cellStyle name="Output 3 6 4 3 2 2 3" xfId="37736"/>
    <cellStyle name="Output 3 6 4 3 2 2 4" xfId="50686"/>
    <cellStyle name="Output 3 6 4 3 2 3" xfId="24883"/>
    <cellStyle name="Output 3 6 4 3 2 4" xfId="29649"/>
    <cellStyle name="Output 3 6 4 3 2 5" xfId="44290"/>
    <cellStyle name="Output 3 6 4 3 3" xfId="7218"/>
    <cellStyle name="Output 3 6 4 3 3 2" xfId="13505"/>
    <cellStyle name="Output 3 6 4 3 3 2 2" xfId="31832"/>
    <cellStyle name="Output 3 6 4 3 3 2 3" xfId="37724"/>
    <cellStyle name="Output 3 6 4 3 3 2 4" xfId="51643"/>
    <cellStyle name="Output 3 6 4 3 3 3" xfId="26670"/>
    <cellStyle name="Output 3 6 4 3 3 4" xfId="24037"/>
    <cellStyle name="Output 3 6 4 3 3 5" xfId="46076"/>
    <cellStyle name="Output 3 6 4 3 4" xfId="9144"/>
    <cellStyle name="Output 3 6 4 3 4 2" xfId="28190"/>
    <cellStyle name="Output 3 6 4 3 4 2 2" xfId="52543"/>
    <cellStyle name="Output 3 6 4 3 4 3" xfId="39275"/>
    <cellStyle name="Output 3 6 4 3 4 4" xfId="47741"/>
    <cellStyle name="Output 3 6 4 3 5" xfId="15168"/>
    <cellStyle name="Output 3 6 4 3 5 2" xfId="33495"/>
    <cellStyle name="Output 3 6 4 3 5 2 2" xfId="52954"/>
    <cellStyle name="Output 3 6 4 3 5 3" xfId="40323"/>
    <cellStyle name="Output 3 6 4 3 5 4" xfId="48496"/>
    <cellStyle name="Output 3 6 4 3 6" xfId="15862"/>
    <cellStyle name="Output 3 6 4 3 6 2" xfId="34189"/>
    <cellStyle name="Output 3 6 4 3 6 2 2" xfId="53334"/>
    <cellStyle name="Output 3 6 4 3 6 3" xfId="41017"/>
    <cellStyle name="Output 3 6 4 3 6 4" xfId="49190"/>
    <cellStyle name="Output 3 6 4 3 7" xfId="16480"/>
    <cellStyle name="Output 3 6 4 3 7 2" xfId="34807"/>
    <cellStyle name="Output 3 6 4 3 7 2 2" xfId="53667"/>
    <cellStyle name="Output 3 6 4 3 7 3" xfId="41635"/>
    <cellStyle name="Output 3 6 4 3 7 4" xfId="49808"/>
    <cellStyle name="Output 3 6 4 3 8" xfId="5127"/>
    <cellStyle name="Output 3 6 4 3 8 2" xfId="50505"/>
    <cellStyle name="Output 3 6 4 3 9" xfId="24579"/>
    <cellStyle name="Output 3 6 4 4" xfId="5456"/>
    <cellStyle name="Output 3 6 4 4 2" xfId="11892"/>
    <cellStyle name="Output 3 6 4 4 2 2" xfId="30219"/>
    <cellStyle name="Output 3 6 4 4 2 3" xfId="24068"/>
    <cellStyle name="Output 3 6 4 4 2 4" xfId="50698"/>
    <cellStyle name="Output 3 6 4 4 3" xfId="24908"/>
    <cellStyle name="Output 3 6 4 4 4" xfId="38762"/>
    <cellStyle name="Output 3 6 4 4 5" xfId="44315"/>
    <cellStyle name="Output 3 6 4 5" xfId="6597"/>
    <cellStyle name="Output 3 6 4 5 2" xfId="12920"/>
    <cellStyle name="Output 3 6 4 5 2 2" xfId="31247"/>
    <cellStyle name="Output 3 6 4 5 2 3" xfId="37072"/>
    <cellStyle name="Output 3 6 4 5 2 4" xfId="51308"/>
    <cellStyle name="Output 3 6 4 5 3" xfId="26049"/>
    <cellStyle name="Output 3 6 4 5 4" xfId="28272"/>
    <cellStyle name="Output 3 6 4 5 5" xfId="45455"/>
    <cellStyle name="Output 3 6 4 6" xfId="6322"/>
    <cellStyle name="Output 3 6 4 6 2" xfId="12686"/>
    <cellStyle name="Output 3 6 4 6 2 2" xfId="31013"/>
    <cellStyle name="Output 3 6 4 6 2 3" xfId="29703"/>
    <cellStyle name="Output 3 6 4 6 2 4" xfId="51146"/>
    <cellStyle name="Output 3 6 4 6 3" xfId="25774"/>
    <cellStyle name="Output 3 6 4 6 4" xfId="4182"/>
    <cellStyle name="Output 3 6 4 6 5" xfId="45181"/>
    <cellStyle name="Output 3 6 4 7" xfId="7341"/>
    <cellStyle name="Output 3 6 4 7 2" xfId="26793"/>
    <cellStyle name="Output 3 6 4 7 2 2" xfId="51714"/>
    <cellStyle name="Output 3 6 4 7 3" xfId="35433"/>
    <cellStyle name="Output 3 6 4 7 4" xfId="46199"/>
    <cellStyle name="Output 3 6 4 8" xfId="14347"/>
    <cellStyle name="Output 3 6 4 8 2" xfId="32674"/>
    <cellStyle name="Output 3 6 4 8 2 2" xfId="52192"/>
    <cellStyle name="Output 3 6 4 8 3" xfId="39502"/>
    <cellStyle name="Output 3 6 4 8 4" xfId="47082"/>
    <cellStyle name="Output 3 6 4 9" xfId="14535"/>
    <cellStyle name="Output 3 6 4 9 2" xfId="32862"/>
    <cellStyle name="Output 3 6 4 9 2 2" xfId="52613"/>
    <cellStyle name="Output 3 6 4 9 3" xfId="39690"/>
    <cellStyle name="Output 3 6 4 9 4" xfId="47863"/>
    <cellStyle name="Output 3 6 5" xfId="2568"/>
    <cellStyle name="Output 3 6 5 10" xfId="36571"/>
    <cellStyle name="Output 3 6 5 11" xfId="42723"/>
    <cellStyle name="Output 3 6 5 12" xfId="42132"/>
    <cellStyle name="Output 3 6 5 13" xfId="43887"/>
    <cellStyle name="Output 3 6 5 2" xfId="5447"/>
    <cellStyle name="Output 3 6 5 2 2" xfId="11883"/>
    <cellStyle name="Output 3 6 5 2 2 2" xfId="30210"/>
    <cellStyle name="Output 3 6 5 2 2 3" xfId="29518"/>
    <cellStyle name="Output 3 6 5 2 2 4" xfId="50694"/>
    <cellStyle name="Output 3 6 5 2 3" xfId="24899"/>
    <cellStyle name="Output 3 6 5 2 4" xfId="39406"/>
    <cellStyle name="Output 3 6 5 2 5" xfId="44306"/>
    <cellStyle name="Output 3 6 5 3" xfId="7119"/>
    <cellStyle name="Output 3 6 5 3 2" xfId="13406"/>
    <cellStyle name="Output 3 6 5 3 2 2" xfId="31733"/>
    <cellStyle name="Output 3 6 5 3 2 3" xfId="37279"/>
    <cellStyle name="Output 3 6 5 3 2 4" xfId="51593"/>
    <cellStyle name="Output 3 6 5 3 3" xfId="26571"/>
    <cellStyle name="Output 3 6 5 3 4" xfId="36758"/>
    <cellStyle name="Output 3 6 5 3 5" xfId="45977"/>
    <cellStyle name="Output 3 6 5 4" xfId="9045"/>
    <cellStyle name="Output 3 6 5 4 2" xfId="28091"/>
    <cellStyle name="Output 3 6 5 4 2 2" xfId="52493"/>
    <cellStyle name="Output 3 6 5 4 3" xfId="36204"/>
    <cellStyle name="Output 3 6 5 4 4" xfId="47642"/>
    <cellStyle name="Output 3 6 5 5" xfId="15069"/>
    <cellStyle name="Output 3 6 5 5 2" xfId="33396"/>
    <cellStyle name="Output 3 6 5 5 2 2" xfId="52904"/>
    <cellStyle name="Output 3 6 5 5 3" xfId="40224"/>
    <cellStyle name="Output 3 6 5 5 4" xfId="48397"/>
    <cellStyle name="Output 3 6 5 6" xfId="15763"/>
    <cellStyle name="Output 3 6 5 6 2" xfId="34090"/>
    <cellStyle name="Output 3 6 5 6 2 2" xfId="53284"/>
    <cellStyle name="Output 3 6 5 6 3" xfId="40918"/>
    <cellStyle name="Output 3 6 5 6 4" xfId="49091"/>
    <cellStyle name="Output 3 6 5 7" xfId="16381"/>
    <cellStyle name="Output 3 6 5 7 2" xfId="34708"/>
    <cellStyle name="Output 3 6 5 7 2 2" xfId="53617"/>
    <cellStyle name="Output 3 6 5 7 3" xfId="41536"/>
    <cellStyle name="Output 3 6 5 7 4" xfId="49709"/>
    <cellStyle name="Output 3 6 5 8" xfId="5028"/>
    <cellStyle name="Output 3 6 5 8 2" xfId="50455"/>
    <cellStyle name="Output 3 6 5 9" xfId="24480"/>
    <cellStyle name="Output 3 6 6" xfId="2335"/>
    <cellStyle name="Output 3 6 6 10" xfId="36772"/>
    <cellStyle name="Output 3 6 6 11" xfId="42533"/>
    <cellStyle name="Output 3 6 6 12" xfId="39308"/>
    <cellStyle name="Output 3 6 6 13" xfId="43654"/>
    <cellStyle name="Output 3 6 6 2" xfId="5246"/>
    <cellStyle name="Output 3 6 6 2 2" xfId="11698"/>
    <cellStyle name="Output 3 6 6 2 2 2" xfId="30025"/>
    <cellStyle name="Output 3 6 6 2 2 3" xfId="37335"/>
    <cellStyle name="Output 3 6 6 2 2 4" xfId="50571"/>
    <cellStyle name="Output 3 6 6 2 3" xfId="24698"/>
    <cellStyle name="Output 3 6 6 2 4" xfId="35181"/>
    <cellStyle name="Output 3 6 6 2 5" xfId="44105"/>
    <cellStyle name="Output 3 6 6 3" xfId="6886"/>
    <cellStyle name="Output 3 6 6 3 2" xfId="13173"/>
    <cellStyle name="Output 3 6 6 3 2 2" xfId="31500"/>
    <cellStyle name="Output 3 6 6 3 2 3" xfId="34949"/>
    <cellStyle name="Output 3 6 6 3 2 4" xfId="51467"/>
    <cellStyle name="Output 3 6 6 3 3" xfId="26338"/>
    <cellStyle name="Output 3 6 6 3 4" xfId="27434"/>
    <cellStyle name="Output 3 6 6 3 5" xfId="45744"/>
    <cellStyle name="Output 3 6 6 4" xfId="8812"/>
    <cellStyle name="Output 3 6 6 4 2" xfId="27858"/>
    <cellStyle name="Output 3 6 6 4 2 2" xfId="52367"/>
    <cellStyle name="Output 3 6 6 4 3" xfId="38968"/>
    <cellStyle name="Output 3 6 6 4 4" xfId="47409"/>
    <cellStyle name="Output 3 6 6 5" xfId="14836"/>
    <cellStyle name="Output 3 6 6 5 2" xfId="33163"/>
    <cellStyle name="Output 3 6 6 5 2 2" xfId="52778"/>
    <cellStyle name="Output 3 6 6 5 3" xfId="39991"/>
    <cellStyle name="Output 3 6 6 5 4" xfId="48164"/>
    <cellStyle name="Output 3 6 6 6" xfId="15530"/>
    <cellStyle name="Output 3 6 6 6 2" xfId="33857"/>
    <cellStyle name="Output 3 6 6 6 2 2" xfId="53158"/>
    <cellStyle name="Output 3 6 6 6 3" xfId="40685"/>
    <cellStyle name="Output 3 6 6 6 4" xfId="48858"/>
    <cellStyle name="Output 3 6 6 7" xfId="16148"/>
    <cellStyle name="Output 3 6 6 7 2" xfId="34475"/>
    <cellStyle name="Output 3 6 6 7 2 2" xfId="53491"/>
    <cellStyle name="Output 3 6 6 7 3" xfId="41303"/>
    <cellStyle name="Output 3 6 6 7 4" xfId="49476"/>
    <cellStyle name="Output 3 6 6 8" xfId="4795"/>
    <cellStyle name="Output 3 6 6 8 2" xfId="50329"/>
    <cellStyle name="Output 3 6 6 9" xfId="24247"/>
    <cellStyle name="Output 3 6 7" xfId="3294"/>
    <cellStyle name="Output 3 6 7 2" xfId="10335"/>
    <cellStyle name="Output 3 6 7 2 2" xfId="29053"/>
    <cellStyle name="Output 3 6 7 2 3" xfId="38232"/>
    <cellStyle name="Output 3 6 7 2 4" xfId="50081"/>
    <cellStyle name="Output 3 6 7 3" xfId="3012"/>
    <cellStyle name="Output 3 6 7 4" xfId="2867"/>
    <cellStyle name="Output 3 6 7 5" xfId="43195"/>
    <cellStyle name="Output 3 6 8" xfId="5622"/>
    <cellStyle name="Output 3 6 8 2" xfId="12048"/>
    <cellStyle name="Output 3 6 8 2 2" xfId="30375"/>
    <cellStyle name="Output 3 6 8 2 3" xfId="38425"/>
    <cellStyle name="Output 3 6 8 2 4" xfId="50786"/>
    <cellStyle name="Output 3 6 8 3" xfId="25074"/>
    <cellStyle name="Output 3 6 8 4" xfId="28548"/>
    <cellStyle name="Output 3 6 8 5" xfId="44481"/>
    <cellStyle name="Output 3 6 9" xfId="3448"/>
    <cellStyle name="Output 3 6 9 2" xfId="10483"/>
    <cellStyle name="Output 3 6 9 2 2" xfId="29177"/>
    <cellStyle name="Output 3 6 9 2 3" xfId="23621"/>
    <cellStyle name="Output 3 6 9 2 4" xfId="50137"/>
    <cellStyle name="Output 3 6 9 3" xfId="2767"/>
    <cellStyle name="Output 3 6 9 4" xfId="35782"/>
    <cellStyle name="Output 3 6 9 5" xfId="43294"/>
    <cellStyle name="Output 3 7" xfId="653"/>
    <cellStyle name="Output 3 7 10" xfId="6443"/>
    <cellStyle name="Output 3 7 10 2" xfId="25895"/>
    <cellStyle name="Output 3 7 10 2 2" xfId="51215"/>
    <cellStyle name="Output 3 7 10 3" xfId="37363"/>
    <cellStyle name="Output 3 7 10 4" xfId="45302"/>
    <cellStyle name="Output 3 7 11" xfId="13775"/>
    <cellStyle name="Output 3 7 11 2" xfId="32102"/>
    <cellStyle name="Output 3 7 11 2 2" xfId="51828"/>
    <cellStyle name="Output 3 7 11 3" xfId="27528"/>
    <cellStyle name="Output 3 7 11 4" xfId="46415"/>
    <cellStyle name="Output 3 7 12" xfId="13894"/>
    <cellStyle name="Output 3 7 12 2" xfId="32221"/>
    <cellStyle name="Output 3 7 12 2 2" xfId="51934"/>
    <cellStyle name="Output 3 7 12 3" xfId="23791"/>
    <cellStyle name="Output 3 7 12 4" xfId="46619"/>
    <cellStyle name="Output 3 7 13" xfId="13963"/>
    <cellStyle name="Output 3 7 13 2" xfId="32290"/>
    <cellStyle name="Output 3 7 13 2 2" xfId="51977"/>
    <cellStyle name="Output 3 7 13 3" xfId="36149"/>
    <cellStyle name="Output 3 7 13 4" xfId="46694"/>
    <cellStyle name="Output 3 7 14" xfId="14064"/>
    <cellStyle name="Output 3 7 14 2" xfId="32391"/>
    <cellStyle name="Output 3 7 14 2 2" xfId="52030"/>
    <cellStyle name="Output 3 7 14 3" xfId="38150"/>
    <cellStyle name="Output 3 7 14 4" xfId="46795"/>
    <cellStyle name="Output 3 7 15" xfId="3102"/>
    <cellStyle name="Output 3 7 15 2" xfId="49889"/>
    <cellStyle name="Output 3 7 16" xfId="4153"/>
    <cellStyle name="Output 3 7 17" xfId="37344"/>
    <cellStyle name="Output 3 7 18" xfId="42199"/>
    <cellStyle name="Output 3 7 19" xfId="39320"/>
    <cellStyle name="Output 3 7 2" xfId="1246"/>
    <cellStyle name="Output 3 7 2 10" xfId="14202"/>
    <cellStyle name="Output 3 7 2 10 2" xfId="32529"/>
    <cellStyle name="Output 3 7 2 10 2 2" xfId="52110"/>
    <cellStyle name="Output 3 7 2 10 3" xfId="39092"/>
    <cellStyle name="Output 3 7 2 10 4" xfId="46933"/>
    <cellStyle name="Output 3 7 2 11" xfId="14363"/>
    <cellStyle name="Output 3 7 2 11 2" xfId="32690"/>
    <cellStyle name="Output 3 7 2 11 2 2" xfId="52201"/>
    <cellStyle name="Output 3 7 2 11 3" xfId="39518"/>
    <cellStyle name="Output 3 7 2 11 4" xfId="47098"/>
    <cellStyle name="Output 3 7 2 12" xfId="14549"/>
    <cellStyle name="Output 3 7 2 12 2" xfId="32876"/>
    <cellStyle name="Output 3 7 2 12 2 2" xfId="52622"/>
    <cellStyle name="Output 3 7 2 12 3" xfId="39704"/>
    <cellStyle name="Output 3 7 2 12 4" xfId="47877"/>
    <cellStyle name="Output 3 7 2 13" xfId="3173"/>
    <cellStyle name="Output 3 7 2 13 2" xfId="49954"/>
    <cellStyle name="Output 3 7 2 14" xfId="4056"/>
    <cellStyle name="Output 3 7 2 15" xfId="38821"/>
    <cellStyle name="Output 3 7 2 16" xfId="42272"/>
    <cellStyle name="Output 3 7 2 17" xfId="3018"/>
    <cellStyle name="Output 3 7 2 18" xfId="42956"/>
    <cellStyle name="Output 3 7 2 2" xfId="2014"/>
    <cellStyle name="Output 3 7 2 2 10" xfId="4501"/>
    <cellStyle name="Output 3 7 2 2 10 2" xfId="50254"/>
    <cellStyle name="Output 3 7 2 2 11" xfId="23996"/>
    <cellStyle name="Output 3 7 2 2 12" xfId="23585"/>
    <cellStyle name="Output 3 7 2 2 13" xfId="42719"/>
    <cellStyle name="Output 3 7 2 2 14" xfId="35071"/>
    <cellStyle name="Output 3 7 2 2 15" xfId="43515"/>
    <cellStyle name="Output 3 7 2 2 2" xfId="2535"/>
    <cellStyle name="Output 3 7 2 2 2 10" xfId="23758"/>
    <cellStyle name="Output 3 7 2 2 2 11" xfId="27408"/>
    <cellStyle name="Output 3 7 2 2 2 12" xfId="42294"/>
    <cellStyle name="Output 3 7 2 2 2 13" xfId="43854"/>
    <cellStyle name="Output 3 7 2 2 2 2" xfId="5581"/>
    <cellStyle name="Output 3 7 2 2 2 2 2" xfId="12010"/>
    <cellStyle name="Output 3 7 2 2 2 2 2 2" xfId="30337"/>
    <cellStyle name="Output 3 7 2 2 2 2 2 3" xfId="24022"/>
    <cellStyle name="Output 3 7 2 2 2 2 2 4" xfId="50768"/>
    <cellStyle name="Output 3 7 2 2 2 2 3" xfId="25033"/>
    <cellStyle name="Output 3 7 2 2 2 2 4" xfId="29788"/>
    <cellStyle name="Output 3 7 2 2 2 2 5" xfId="44440"/>
    <cellStyle name="Output 3 7 2 2 2 3" xfId="7086"/>
    <cellStyle name="Output 3 7 2 2 2 3 2" xfId="13373"/>
    <cellStyle name="Output 3 7 2 2 2 3 2 2" xfId="31700"/>
    <cellStyle name="Output 3 7 2 2 2 3 2 3" xfId="4184"/>
    <cellStyle name="Output 3 7 2 2 2 3 2 4" xfId="51574"/>
    <cellStyle name="Output 3 7 2 2 2 3 3" xfId="26538"/>
    <cellStyle name="Output 3 7 2 2 2 3 4" xfId="28616"/>
    <cellStyle name="Output 3 7 2 2 2 3 5" xfId="45944"/>
    <cellStyle name="Output 3 7 2 2 2 4" xfId="9012"/>
    <cellStyle name="Output 3 7 2 2 2 4 2" xfId="28058"/>
    <cellStyle name="Output 3 7 2 2 2 4 2 2" xfId="52474"/>
    <cellStyle name="Output 3 7 2 2 2 4 3" xfId="23580"/>
    <cellStyle name="Output 3 7 2 2 2 4 4" xfId="47609"/>
    <cellStyle name="Output 3 7 2 2 2 5" xfId="15036"/>
    <cellStyle name="Output 3 7 2 2 2 5 2" xfId="33363"/>
    <cellStyle name="Output 3 7 2 2 2 5 2 2" xfId="52885"/>
    <cellStyle name="Output 3 7 2 2 2 5 3" xfId="40191"/>
    <cellStyle name="Output 3 7 2 2 2 5 4" xfId="48364"/>
    <cellStyle name="Output 3 7 2 2 2 6" xfId="15730"/>
    <cellStyle name="Output 3 7 2 2 2 6 2" xfId="34057"/>
    <cellStyle name="Output 3 7 2 2 2 6 2 2" xfId="53265"/>
    <cellStyle name="Output 3 7 2 2 2 6 3" xfId="40885"/>
    <cellStyle name="Output 3 7 2 2 2 6 4" xfId="49058"/>
    <cellStyle name="Output 3 7 2 2 2 7" xfId="16348"/>
    <cellStyle name="Output 3 7 2 2 2 7 2" xfId="34675"/>
    <cellStyle name="Output 3 7 2 2 2 7 2 2" xfId="53598"/>
    <cellStyle name="Output 3 7 2 2 2 7 3" xfId="41503"/>
    <cellStyle name="Output 3 7 2 2 2 7 4" xfId="49676"/>
    <cellStyle name="Output 3 7 2 2 2 8" xfId="4995"/>
    <cellStyle name="Output 3 7 2 2 2 8 2" xfId="50436"/>
    <cellStyle name="Output 3 7 2 2 2 9" xfId="24447"/>
    <cellStyle name="Output 3 7 2 2 3" xfId="2733"/>
    <cellStyle name="Output 3 7 2 2 3 10" xfId="36466"/>
    <cellStyle name="Output 3 7 2 2 3 11" xfId="41730"/>
    <cellStyle name="Output 3 7 2 2 3 12" xfId="41983"/>
    <cellStyle name="Output 3 7 2 2 3 13" xfId="44052"/>
    <cellStyle name="Output 3 7 2 2 3 2" xfId="6548"/>
    <cellStyle name="Output 3 7 2 2 3 2 2" xfId="12884"/>
    <cellStyle name="Output 3 7 2 2 3 2 2 2" xfId="31211"/>
    <cellStyle name="Output 3 7 2 2 3 2 2 3" xfId="29506"/>
    <cellStyle name="Output 3 7 2 2 3 2 2 4" xfId="51277"/>
    <cellStyle name="Output 3 7 2 2 3 2 3" xfId="26000"/>
    <cellStyle name="Output 3 7 2 2 3 2 4" xfId="29481"/>
    <cellStyle name="Output 3 7 2 2 3 2 5" xfId="45406"/>
    <cellStyle name="Output 3 7 2 2 3 3" xfId="7284"/>
    <cellStyle name="Output 3 7 2 2 3 3 2" xfId="13571"/>
    <cellStyle name="Output 3 7 2 2 3 3 2 2" xfId="31898"/>
    <cellStyle name="Output 3 7 2 2 3 3 2 3" xfId="23652"/>
    <cellStyle name="Output 3 7 2 2 3 3 2 4" xfId="51680"/>
    <cellStyle name="Output 3 7 2 2 3 3 3" xfId="26736"/>
    <cellStyle name="Output 3 7 2 2 3 3 4" xfId="37040"/>
    <cellStyle name="Output 3 7 2 2 3 3 5" xfId="46142"/>
    <cellStyle name="Output 3 7 2 2 3 4" xfId="9210"/>
    <cellStyle name="Output 3 7 2 2 3 4 2" xfId="28256"/>
    <cellStyle name="Output 3 7 2 2 3 4 2 2" xfId="52580"/>
    <cellStyle name="Output 3 7 2 2 3 4 3" xfId="36027"/>
    <cellStyle name="Output 3 7 2 2 3 4 4" xfId="47807"/>
    <cellStyle name="Output 3 7 2 2 3 5" xfId="15234"/>
    <cellStyle name="Output 3 7 2 2 3 5 2" xfId="33561"/>
    <cellStyle name="Output 3 7 2 2 3 5 2 2" xfId="52991"/>
    <cellStyle name="Output 3 7 2 2 3 5 3" xfId="40389"/>
    <cellStyle name="Output 3 7 2 2 3 5 4" xfId="48562"/>
    <cellStyle name="Output 3 7 2 2 3 6" xfId="15928"/>
    <cellStyle name="Output 3 7 2 2 3 6 2" xfId="34255"/>
    <cellStyle name="Output 3 7 2 2 3 6 2 2" xfId="53371"/>
    <cellStyle name="Output 3 7 2 2 3 6 3" xfId="41083"/>
    <cellStyle name="Output 3 7 2 2 3 6 4" xfId="49256"/>
    <cellStyle name="Output 3 7 2 2 3 7" xfId="16546"/>
    <cellStyle name="Output 3 7 2 2 3 7 2" xfId="34873"/>
    <cellStyle name="Output 3 7 2 2 3 7 2 2" xfId="53704"/>
    <cellStyle name="Output 3 7 2 2 3 7 3" xfId="41701"/>
    <cellStyle name="Output 3 7 2 2 3 7 4" xfId="49874"/>
    <cellStyle name="Output 3 7 2 2 3 8" xfId="5193"/>
    <cellStyle name="Output 3 7 2 2 3 8 2" xfId="50542"/>
    <cellStyle name="Output 3 7 2 2 3 9" xfId="24645"/>
    <cellStyle name="Output 3 7 2 2 4" xfId="6125"/>
    <cellStyle name="Output 3 7 2 2 4 2" xfId="12503"/>
    <cellStyle name="Output 3 7 2 2 4 2 2" xfId="30830"/>
    <cellStyle name="Output 3 7 2 2 4 2 3" xfId="36211"/>
    <cellStyle name="Output 3 7 2 2 4 2 4" xfId="51049"/>
    <cellStyle name="Output 3 7 2 2 4 3" xfId="25577"/>
    <cellStyle name="Output 3 7 2 2 4 4" xfId="38246"/>
    <cellStyle name="Output 3 7 2 2 4 5" xfId="44984"/>
    <cellStyle name="Output 3 7 2 2 5" xfId="6681"/>
    <cellStyle name="Output 3 7 2 2 5 2" xfId="12995"/>
    <cellStyle name="Output 3 7 2 2 5 2 2" xfId="31322"/>
    <cellStyle name="Output 3 7 2 2 5 2 3" xfId="37785"/>
    <cellStyle name="Output 3 7 2 2 5 2 4" xfId="51351"/>
    <cellStyle name="Output 3 7 2 2 5 3" xfId="26133"/>
    <cellStyle name="Output 3 7 2 2 5 4" xfId="28364"/>
    <cellStyle name="Output 3 7 2 2 5 5" xfId="45539"/>
    <cellStyle name="Output 3 7 2 2 6" xfId="8491"/>
    <cellStyle name="Output 3 7 2 2 6 2" xfId="27605"/>
    <cellStyle name="Output 3 7 2 2 6 2 2" xfId="52243"/>
    <cellStyle name="Output 3 7 2 2 6 3" xfId="27646"/>
    <cellStyle name="Output 3 7 2 2 6 4" xfId="47175"/>
    <cellStyle name="Output 3 7 2 2 7" xfId="14622"/>
    <cellStyle name="Output 3 7 2 2 7 2" xfId="32949"/>
    <cellStyle name="Output 3 7 2 2 7 2 2" xfId="52663"/>
    <cellStyle name="Output 3 7 2 2 7 3" xfId="39777"/>
    <cellStyle name="Output 3 7 2 2 7 4" xfId="47950"/>
    <cellStyle name="Output 3 7 2 2 8" xfId="15350"/>
    <cellStyle name="Output 3 7 2 2 8 2" xfId="33677"/>
    <cellStyle name="Output 3 7 2 2 8 2 2" xfId="53060"/>
    <cellStyle name="Output 3 7 2 2 8 3" xfId="40505"/>
    <cellStyle name="Output 3 7 2 2 8 4" xfId="48678"/>
    <cellStyle name="Output 3 7 2 2 9" xfId="16009"/>
    <cellStyle name="Output 3 7 2 2 9 2" xfId="34336"/>
    <cellStyle name="Output 3 7 2 2 9 2 2" xfId="53416"/>
    <cellStyle name="Output 3 7 2 2 9 3" xfId="41164"/>
    <cellStyle name="Output 3 7 2 2 9 4" xfId="49337"/>
    <cellStyle name="Output 3 7 2 3" xfId="2403"/>
    <cellStyle name="Output 3 7 2 3 10" xfId="39290"/>
    <cellStyle name="Output 3 7 2 3 11" xfId="42526"/>
    <cellStyle name="Output 3 7 2 3 12" xfId="41727"/>
    <cellStyle name="Output 3 7 2 3 13" xfId="43722"/>
    <cellStyle name="Output 3 7 2 3 2" xfId="5746"/>
    <cellStyle name="Output 3 7 2 3 2 2" xfId="12159"/>
    <cellStyle name="Output 3 7 2 3 2 2 2" xfId="30486"/>
    <cellStyle name="Output 3 7 2 3 2 2 3" xfId="4239"/>
    <cellStyle name="Output 3 7 2 3 2 2 4" xfId="50852"/>
    <cellStyle name="Output 3 7 2 3 2 3" xfId="25198"/>
    <cellStyle name="Output 3 7 2 3 2 4" xfId="27259"/>
    <cellStyle name="Output 3 7 2 3 2 5" xfId="44605"/>
    <cellStyle name="Output 3 7 2 3 3" xfId="6954"/>
    <cellStyle name="Output 3 7 2 3 3 2" xfId="13241"/>
    <cellStyle name="Output 3 7 2 3 3 2 2" xfId="31568"/>
    <cellStyle name="Output 3 7 2 3 3 2 3" xfId="38044"/>
    <cellStyle name="Output 3 7 2 3 3 2 4" xfId="51506"/>
    <cellStyle name="Output 3 7 2 3 3 3" xfId="26406"/>
    <cellStyle name="Output 3 7 2 3 3 4" xfId="27422"/>
    <cellStyle name="Output 3 7 2 3 3 5" xfId="45812"/>
    <cellStyle name="Output 3 7 2 3 4" xfId="8880"/>
    <cellStyle name="Output 3 7 2 3 4 2" xfId="27926"/>
    <cellStyle name="Output 3 7 2 3 4 2 2" xfId="52406"/>
    <cellStyle name="Output 3 7 2 3 4 3" xfId="38956"/>
    <cellStyle name="Output 3 7 2 3 4 4" xfId="47477"/>
    <cellStyle name="Output 3 7 2 3 5" xfId="14904"/>
    <cellStyle name="Output 3 7 2 3 5 2" xfId="33231"/>
    <cellStyle name="Output 3 7 2 3 5 2 2" xfId="52817"/>
    <cellStyle name="Output 3 7 2 3 5 3" xfId="40059"/>
    <cellStyle name="Output 3 7 2 3 5 4" xfId="48232"/>
    <cellStyle name="Output 3 7 2 3 6" xfId="15598"/>
    <cellStyle name="Output 3 7 2 3 6 2" xfId="33925"/>
    <cellStyle name="Output 3 7 2 3 6 2 2" xfId="53197"/>
    <cellStyle name="Output 3 7 2 3 6 3" xfId="40753"/>
    <cellStyle name="Output 3 7 2 3 6 4" xfId="48926"/>
    <cellStyle name="Output 3 7 2 3 7" xfId="16216"/>
    <cellStyle name="Output 3 7 2 3 7 2" xfId="34543"/>
    <cellStyle name="Output 3 7 2 3 7 2 2" xfId="53530"/>
    <cellStyle name="Output 3 7 2 3 7 3" xfId="41371"/>
    <cellStyle name="Output 3 7 2 3 7 4" xfId="49544"/>
    <cellStyle name="Output 3 7 2 3 8" xfId="4863"/>
    <cellStyle name="Output 3 7 2 3 8 2" xfId="50368"/>
    <cellStyle name="Output 3 7 2 3 9" xfId="24315"/>
    <cellStyle name="Output 3 7 2 4" xfId="2437"/>
    <cellStyle name="Output 3 7 2 4 10" xfId="23530"/>
    <cellStyle name="Output 3 7 2 4 11" xfId="26912"/>
    <cellStyle name="Output 3 7 2 4 12" xfId="29315"/>
    <cellStyle name="Output 3 7 2 4 13" xfId="43756"/>
    <cellStyle name="Output 3 7 2 4 2" xfId="5978"/>
    <cellStyle name="Output 3 7 2 4 2 2" xfId="12372"/>
    <cellStyle name="Output 3 7 2 4 2 2 2" xfId="30699"/>
    <cellStyle name="Output 3 7 2 4 2 2 3" xfId="4173"/>
    <cellStyle name="Output 3 7 2 4 2 2 4" xfId="50974"/>
    <cellStyle name="Output 3 7 2 4 2 3" xfId="25430"/>
    <cellStyle name="Output 3 7 2 4 2 4" xfId="4345"/>
    <cellStyle name="Output 3 7 2 4 2 5" xfId="44837"/>
    <cellStyle name="Output 3 7 2 4 3" xfId="6988"/>
    <cellStyle name="Output 3 7 2 4 3 2" xfId="13275"/>
    <cellStyle name="Output 3 7 2 4 3 2 2" xfId="31602"/>
    <cellStyle name="Output 3 7 2 4 3 2 3" xfId="29460"/>
    <cellStyle name="Output 3 7 2 4 3 2 4" xfId="51527"/>
    <cellStyle name="Output 3 7 2 4 3 3" xfId="26440"/>
    <cellStyle name="Output 3 7 2 4 3 4" xfId="36569"/>
    <cellStyle name="Output 3 7 2 4 3 5" xfId="45846"/>
    <cellStyle name="Output 3 7 2 4 4" xfId="8914"/>
    <cellStyle name="Output 3 7 2 4 4 2" xfId="27960"/>
    <cellStyle name="Output 3 7 2 4 4 2 2" xfId="52427"/>
    <cellStyle name="Output 3 7 2 4 4 3" xfId="4589"/>
    <cellStyle name="Output 3 7 2 4 4 4" xfId="47511"/>
    <cellStyle name="Output 3 7 2 4 5" xfId="14938"/>
    <cellStyle name="Output 3 7 2 4 5 2" xfId="33265"/>
    <cellStyle name="Output 3 7 2 4 5 2 2" xfId="52838"/>
    <cellStyle name="Output 3 7 2 4 5 3" xfId="40093"/>
    <cellStyle name="Output 3 7 2 4 5 4" xfId="48266"/>
    <cellStyle name="Output 3 7 2 4 6" xfId="15632"/>
    <cellStyle name="Output 3 7 2 4 6 2" xfId="33959"/>
    <cellStyle name="Output 3 7 2 4 6 2 2" xfId="53218"/>
    <cellStyle name="Output 3 7 2 4 6 3" xfId="40787"/>
    <cellStyle name="Output 3 7 2 4 6 4" xfId="48960"/>
    <cellStyle name="Output 3 7 2 4 7" xfId="16250"/>
    <cellStyle name="Output 3 7 2 4 7 2" xfId="34577"/>
    <cellStyle name="Output 3 7 2 4 7 2 2" xfId="53551"/>
    <cellStyle name="Output 3 7 2 4 7 3" xfId="41405"/>
    <cellStyle name="Output 3 7 2 4 7 4" xfId="49578"/>
    <cellStyle name="Output 3 7 2 4 8" xfId="4897"/>
    <cellStyle name="Output 3 7 2 4 8 2" xfId="50389"/>
    <cellStyle name="Output 3 7 2 4 9" xfId="24349"/>
    <cellStyle name="Output 3 7 2 5" xfId="6344"/>
    <cellStyle name="Output 3 7 2 5 2" xfId="12705"/>
    <cellStyle name="Output 3 7 2 5 2 2" xfId="31032"/>
    <cellStyle name="Output 3 7 2 5 2 3" xfId="38177"/>
    <cellStyle name="Output 3 7 2 5 2 4" xfId="51157"/>
    <cellStyle name="Output 3 7 2 5 3" xfId="25796"/>
    <cellStyle name="Output 3 7 2 5 4" xfId="37475"/>
    <cellStyle name="Output 3 7 2 5 5" xfId="45203"/>
    <cellStyle name="Output 3 7 2 6" xfId="5628"/>
    <cellStyle name="Output 3 7 2 6 2" xfId="12054"/>
    <cellStyle name="Output 3 7 2 6 2 2" xfId="30381"/>
    <cellStyle name="Output 3 7 2 6 2 3" xfId="28664"/>
    <cellStyle name="Output 3 7 2 6 2 4" xfId="50789"/>
    <cellStyle name="Output 3 7 2 6 3" xfId="25080"/>
    <cellStyle name="Output 3 7 2 6 4" xfId="27183"/>
    <cellStyle name="Output 3 7 2 6 5" xfId="44487"/>
    <cellStyle name="Output 3 7 2 7" xfId="5199"/>
    <cellStyle name="Output 3 7 2 7 2" xfId="11652"/>
    <cellStyle name="Output 3 7 2 7 2 2" xfId="29979"/>
    <cellStyle name="Output 3 7 2 7 2 3" xfId="37702"/>
    <cellStyle name="Output 3 7 2 7 2 4" xfId="50546"/>
    <cellStyle name="Output 3 7 2 7 3" xfId="24651"/>
    <cellStyle name="Output 3 7 2 7 4" xfId="27674"/>
    <cellStyle name="Output 3 7 2 7 5" xfId="44058"/>
    <cellStyle name="Output 3 7 2 8" xfId="3255"/>
    <cellStyle name="Output 3 7 2 8 2" xfId="4093"/>
    <cellStyle name="Output 3 7 2 8 2 2" xfId="50063"/>
    <cellStyle name="Output 3 7 2 8 3" xfId="38796"/>
    <cellStyle name="Output 3 7 2 8 4" xfId="43156"/>
    <cellStyle name="Output 3 7 2 9" xfId="13937"/>
    <cellStyle name="Output 3 7 2 9 2" xfId="32264"/>
    <cellStyle name="Output 3 7 2 9 2 2" xfId="51960"/>
    <cellStyle name="Output 3 7 2 9 3" xfId="35456"/>
    <cellStyle name="Output 3 7 2 9 4" xfId="46668"/>
    <cellStyle name="Output 3 7 20" xfId="42837"/>
    <cellStyle name="Output 3 7 3" xfId="1439"/>
    <cellStyle name="Output 3 7 3 10" xfId="14176"/>
    <cellStyle name="Output 3 7 3 10 2" xfId="32503"/>
    <cellStyle name="Output 3 7 3 10 2 2" xfId="52095"/>
    <cellStyle name="Output 3 7 3 10 3" xfId="26871"/>
    <cellStyle name="Output 3 7 3 10 4" xfId="46907"/>
    <cellStyle name="Output 3 7 3 11" xfId="14137"/>
    <cellStyle name="Output 3 7 3 11 2" xfId="32464"/>
    <cellStyle name="Output 3 7 3 11 2 2" xfId="52074"/>
    <cellStyle name="Output 3 7 3 11 3" xfId="38525"/>
    <cellStyle name="Output 3 7 3 11 4" xfId="46868"/>
    <cellStyle name="Output 3 7 3 12" xfId="4024"/>
    <cellStyle name="Output 3 7 3 12 2" xfId="49989"/>
    <cellStyle name="Output 3 7 3 13" xfId="23572"/>
    <cellStyle name="Output 3 7 3 14" xfId="36972"/>
    <cellStyle name="Output 3 7 3 15" xfId="42057"/>
    <cellStyle name="Output 3 7 3 16" xfId="29373"/>
    <cellStyle name="Output 3 7 3 17" xfId="43021"/>
    <cellStyle name="Output 3 7 3 2" xfId="2476"/>
    <cellStyle name="Output 3 7 3 2 10" xfId="27316"/>
    <cellStyle name="Output 3 7 3 2 11" xfId="42092"/>
    <cellStyle name="Output 3 7 3 2 12" xfId="38012"/>
    <cellStyle name="Output 3 7 3 2 13" xfId="43795"/>
    <cellStyle name="Output 3 7 3 2 2" xfId="5731"/>
    <cellStyle name="Output 3 7 3 2 2 2" xfId="12146"/>
    <cellStyle name="Output 3 7 3 2 2 2 2" xfId="30473"/>
    <cellStyle name="Output 3 7 3 2 2 2 3" xfId="28931"/>
    <cellStyle name="Output 3 7 3 2 2 2 4" xfId="50843"/>
    <cellStyle name="Output 3 7 3 2 2 3" xfId="25183"/>
    <cellStyle name="Output 3 7 3 2 2 4" xfId="39150"/>
    <cellStyle name="Output 3 7 3 2 2 5" xfId="44590"/>
    <cellStyle name="Output 3 7 3 2 3" xfId="7027"/>
    <cellStyle name="Output 3 7 3 2 3 2" xfId="13314"/>
    <cellStyle name="Output 3 7 3 2 3 2 2" xfId="31641"/>
    <cellStyle name="Output 3 7 3 2 3 2 3" xfId="27013"/>
    <cellStyle name="Output 3 7 3 2 3 2 4" xfId="51546"/>
    <cellStyle name="Output 3 7 3 2 3 3" xfId="26479"/>
    <cellStyle name="Output 3 7 3 2 3 4" xfId="39050"/>
    <cellStyle name="Output 3 7 3 2 3 5" xfId="45885"/>
    <cellStyle name="Output 3 7 3 2 4" xfId="8953"/>
    <cellStyle name="Output 3 7 3 2 4 2" xfId="27999"/>
    <cellStyle name="Output 3 7 3 2 4 2 2" xfId="52446"/>
    <cellStyle name="Output 3 7 3 2 4 3" xfId="35679"/>
    <cellStyle name="Output 3 7 3 2 4 4" xfId="47550"/>
    <cellStyle name="Output 3 7 3 2 5" xfId="14977"/>
    <cellStyle name="Output 3 7 3 2 5 2" xfId="33304"/>
    <cellStyle name="Output 3 7 3 2 5 2 2" xfId="52857"/>
    <cellStyle name="Output 3 7 3 2 5 3" xfId="40132"/>
    <cellStyle name="Output 3 7 3 2 5 4" xfId="48305"/>
    <cellStyle name="Output 3 7 3 2 6" xfId="15671"/>
    <cellStyle name="Output 3 7 3 2 6 2" xfId="33998"/>
    <cellStyle name="Output 3 7 3 2 6 2 2" xfId="53237"/>
    <cellStyle name="Output 3 7 3 2 6 3" xfId="40826"/>
    <cellStyle name="Output 3 7 3 2 6 4" xfId="48999"/>
    <cellStyle name="Output 3 7 3 2 7" xfId="16289"/>
    <cellStyle name="Output 3 7 3 2 7 2" xfId="34616"/>
    <cellStyle name="Output 3 7 3 2 7 2 2" xfId="53570"/>
    <cellStyle name="Output 3 7 3 2 7 3" xfId="41444"/>
    <cellStyle name="Output 3 7 3 2 7 4" xfId="49617"/>
    <cellStyle name="Output 3 7 3 2 8" xfId="4936"/>
    <cellStyle name="Output 3 7 3 2 8 2" xfId="50408"/>
    <cellStyle name="Output 3 7 3 2 9" xfId="24388"/>
    <cellStyle name="Output 3 7 3 3" xfId="983"/>
    <cellStyle name="Output 3 7 3 3 10" xfId="36161"/>
    <cellStyle name="Output 3 7 3 3 11" xfId="41848"/>
    <cellStyle name="Output 3 7 3 3 12" xfId="42582"/>
    <cellStyle name="Output 3 7 3 3 13" xfId="43364"/>
    <cellStyle name="Output 3 7 3 3 2" xfId="5632"/>
    <cellStyle name="Output 3 7 3 3 2 2" xfId="12058"/>
    <cellStyle name="Output 3 7 3 3 2 2 2" xfId="30385"/>
    <cellStyle name="Output 3 7 3 3 2 2 3" xfId="38304"/>
    <cellStyle name="Output 3 7 3 3 2 2 4" xfId="50791"/>
    <cellStyle name="Output 3 7 3 3 2 3" xfId="25084"/>
    <cellStyle name="Output 3 7 3 3 2 4" xfId="37199"/>
    <cellStyle name="Output 3 7 3 3 2 5" xfId="44491"/>
    <cellStyle name="Output 3 7 3 3 3" xfId="6292"/>
    <cellStyle name="Output 3 7 3 3 3 2" xfId="12657"/>
    <cellStyle name="Output 3 7 3 3 3 2 2" xfId="30984"/>
    <cellStyle name="Output 3 7 3 3 3 2 3" xfId="27084"/>
    <cellStyle name="Output 3 7 3 3 3 2 4" xfId="51130"/>
    <cellStyle name="Output 3 7 3 3 3 3" xfId="25744"/>
    <cellStyle name="Output 3 7 3 3 3 4" xfId="29708"/>
    <cellStyle name="Output 3 7 3 3 3 5" xfId="45151"/>
    <cellStyle name="Output 3 7 3 3 4" xfId="7611"/>
    <cellStyle name="Output 3 7 3 3 4 2" xfId="26994"/>
    <cellStyle name="Output 3 7 3 3 4 2 2" xfId="51876"/>
    <cellStyle name="Output 3 7 3 3 4 3" xfId="27179"/>
    <cellStyle name="Output 3 7 3 3 4 4" xfId="46491"/>
    <cellStyle name="Output 3 7 3 3 5" xfId="14325"/>
    <cellStyle name="Output 3 7 3 3 5 2" xfId="32652"/>
    <cellStyle name="Output 3 7 3 3 5 2 2" xfId="52179"/>
    <cellStyle name="Output 3 7 3 3 5 3" xfId="39480"/>
    <cellStyle name="Output 3 7 3 3 5 4" xfId="47060"/>
    <cellStyle name="Output 3 7 3 3 6" xfId="14514"/>
    <cellStyle name="Output 3 7 3 3 6 2" xfId="32841"/>
    <cellStyle name="Output 3 7 3 3 6 2 2" xfId="52600"/>
    <cellStyle name="Output 3 7 3 3 6 3" xfId="39669"/>
    <cellStyle name="Output 3 7 3 3 6 4" xfId="47842"/>
    <cellStyle name="Output 3 7 3 3 7" xfId="15253"/>
    <cellStyle name="Output 3 7 3 3 7 2" xfId="33580"/>
    <cellStyle name="Output 3 7 3 3 7 2 2" xfId="53003"/>
    <cellStyle name="Output 3 7 3 3 7 3" xfId="40408"/>
    <cellStyle name="Output 3 7 3 3 7 4" xfId="48581"/>
    <cellStyle name="Output 3 7 3 3 8" xfId="3648"/>
    <cellStyle name="Output 3 7 3 3 8 2" xfId="50179"/>
    <cellStyle name="Output 3 7 3 3 9" xfId="3724"/>
    <cellStyle name="Output 3 7 3 4" xfId="5837"/>
    <cellStyle name="Output 3 7 3 4 2" xfId="12243"/>
    <cellStyle name="Output 3 7 3 4 2 2" xfId="30570"/>
    <cellStyle name="Output 3 7 3 4 2 3" xfId="39002"/>
    <cellStyle name="Output 3 7 3 4 2 4" xfId="50899"/>
    <cellStyle name="Output 3 7 3 4 3" xfId="25289"/>
    <cellStyle name="Output 3 7 3 4 4" xfId="37453"/>
    <cellStyle name="Output 3 7 3 4 5" xfId="44696"/>
    <cellStyle name="Output 3 7 3 5" xfId="5607"/>
    <cellStyle name="Output 3 7 3 5 2" xfId="12034"/>
    <cellStyle name="Output 3 7 3 5 2 2" xfId="30361"/>
    <cellStyle name="Output 3 7 3 5 2 3" xfId="35895"/>
    <cellStyle name="Output 3 7 3 5 2 4" xfId="50778"/>
    <cellStyle name="Output 3 7 3 5 3" xfId="25059"/>
    <cellStyle name="Output 3 7 3 5 4" xfId="29710"/>
    <cellStyle name="Output 3 7 3 5 5" xfId="44466"/>
    <cellStyle name="Output 3 7 3 6" xfId="6272"/>
    <cellStyle name="Output 3 7 3 6 2" xfId="12638"/>
    <cellStyle name="Output 3 7 3 6 2 2" xfId="30965"/>
    <cellStyle name="Output 3 7 3 6 2 3" xfId="29461"/>
    <cellStyle name="Output 3 7 3 6 2 4" xfId="51120"/>
    <cellStyle name="Output 3 7 3 6 3" xfId="25724"/>
    <cellStyle name="Output 3 7 3 6 4" xfId="4049"/>
    <cellStyle name="Output 3 7 3 6 5" xfId="45131"/>
    <cellStyle name="Output 3 7 3 7" xfId="7318"/>
    <cellStyle name="Output 3 7 3 7 2" xfId="26770"/>
    <cellStyle name="Output 3 7 3 7 2 2" xfId="51702"/>
    <cellStyle name="Output 3 7 3 7 3" xfId="28363"/>
    <cellStyle name="Output 3 7 3 7 4" xfId="46176"/>
    <cellStyle name="Output 3 7 3 8" xfId="14073"/>
    <cellStyle name="Output 3 7 3 8 2" xfId="32400"/>
    <cellStyle name="Output 3 7 3 8 2 2" xfId="52036"/>
    <cellStyle name="Output 3 7 3 8 3" xfId="28511"/>
    <cellStyle name="Output 3 7 3 8 4" xfId="46804"/>
    <cellStyle name="Output 3 7 3 9" xfId="13843"/>
    <cellStyle name="Output 3 7 3 9 2" xfId="32170"/>
    <cellStyle name="Output 3 7 3 9 2 2" xfId="51909"/>
    <cellStyle name="Output 3 7 3 9 3" xfId="38338"/>
    <cellStyle name="Output 3 7 3 9 4" xfId="46563"/>
    <cellStyle name="Output 3 7 4" xfId="1940"/>
    <cellStyle name="Output 3 7 4 10" xfId="15289"/>
    <cellStyle name="Output 3 7 4 10 2" xfId="33616"/>
    <cellStyle name="Output 3 7 4 10 2 2" xfId="53027"/>
    <cellStyle name="Output 3 7 4 10 3" xfId="40444"/>
    <cellStyle name="Output 3 7 4 10 4" xfId="48617"/>
    <cellStyle name="Output 3 7 4 11" xfId="15953"/>
    <cellStyle name="Output 3 7 4 11 2" xfId="34280"/>
    <cellStyle name="Output 3 7 4 11 2 2" xfId="53387"/>
    <cellStyle name="Output 3 7 4 11 3" xfId="41108"/>
    <cellStyle name="Output 3 7 4 11 4" xfId="49281"/>
    <cellStyle name="Output 3 7 4 12" xfId="4432"/>
    <cellStyle name="Output 3 7 4 12 2" xfId="49925"/>
    <cellStyle name="Output 3 7 4 13" xfId="23929"/>
    <cellStyle name="Output 3 7 4 14" xfId="37545"/>
    <cellStyle name="Output 3 7 4 15" xfId="42557"/>
    <cellStyle name="Output 3 7 4 16" xfId="28870"/>
    <cellStyle name="Output 3 7 4 17" xfId="42900"/>
    <cellStyle name="Output 3 7 4 2" xfId="2600"/>
    <cellStyle name="Output 3 7 4 2 10" xfId="38406"/>
    <cellStyle name="Output 3 7 4 2 11" xfId="28270"/>
    <cellStyle name="Output 3 7 4 2 12" xfId="42217"/>
    <cellStyle name="Output 3 7 4 2 13" xfId="43919"/>
    <cellStyle name="Output 3 7 4 2 2" xfId="5580"/>
    <cellStyle name="Output 3 7 4 2 2 2" xfId="12009"/>
    <cellStyle name="Output 3 7 4 2 2 2 2" xfId="30336"/>
    <cellStyle name="Output 3 7 4 2 2 2 3" xfId="27631"/>
    <cellStyle name="Output 3 7 4 2 2 2 4" xfId="50767"/>
    <cellStyle name="Output 3 7 4 2 2 3" xfId="25032"/>
    <cellStyle name="Output 3 7 4 2 2 4" xfId="38496"/>
    <cellStyle name="Output 3 7 4 2 2 5" xfId="44439"/>
    <cellStyle name="Output 3 7 4 2 3" xfId="7151"/>
    <cellStyle name="Output 3 7 4 2 3 2" xfId="13438"/>
    <cellStyle name="Output 3 7 4 2 3 2 2" xfId="31765"/>
    <cellStyle name="Output 3 7 4 2 3 2 3" xfId="35515"/>
    <cellStyle name="Output 3 7 4 2 3 2 4" xfId="51607"/>
    <cellStyle name="Output 3 7 4 2 3 3" xfId="26603"/>
    <cellStyle name="Output 3 7 4 2 3 4" xfId="29511"/>
    <cellStyle name="Output 3 7 4 2 3 5" xfId="46009"/>
    <cellStyle name="Output 3 7 4 2 4" xfId="9077"/>
    <cellStyle name="Output 3 7 4 2 4 2" xfId="28123"/>
    <cellStyle name="Output 3 7 4 2 4 2 2" xfId="52507"/>
    <cellStyle name="Output 3 7 4 2 4 3" xfId="36592"/>
    <cellStyle name="Output 3 7 4 2 4 4" xfId="47674"/>
    <cellStyle name="Output 3 7 4 2 5" xfId="15101"/>
    <cellStyle name="Output 3 7 4 2 5 2" xfId="33428"/>
    <cellStyle name="Output 3 7 4 2 5 2 2" xfId="52918"/>
    <cellStyle name="Output 3 7 4 2 5 3" xfId="40256"/>
    <cellStyle name="Output 3 7 4 2 5 4" xfId="48429"/>
    <cellStyle name="Output 3 7 4 2 6" xfId="15795"/>
    <cellStyle name="Output 3 7 4 2 6 2" xfId="34122"/>
    <cellStyle name="Output 3 7 4 2 6 2 2" xfId="53298"/>
    <cellStyle name="Output 3 7 4 2 6 3" xfId="40950"/>
    <cellStyle name="Output 3 7 4 2 6 4" xfId="49123"/>
    <cellStyle name="Output 3 7 4 2 7" xfId="16413"/>
    <cellStyle name="Output 3 7 4 2 7 2" xfId="34740"/>
    <cellStyle name="Output 3 7 4 2 7 2 2" xfId="53631"/>
    <cellStyle name="Output 3 7 4 2 7 3" xfId="41568"/>
    <cellStyle name="Output 3 7 4 2 7 4" xfId="49741"/>
    <cellStyle name="Output 3 7 4 2 8" xfId="5060"/>
    <cellStyle name="Output 3 7 4 2 8 2" xfId="50469"/>
    <cellStyle name="Output 3 7 4 2 9" xfId="24512"/>
    <cellStyle name="Output 3 7 4 3" xfId="2677"/>
    <cellStyle name="Output 3 7 4 3 10" xfId="39416"/>
    <cellStyle name="Output 3 7 4 3 11" xfId="28727"/>
    <cellStyle name="Output 3 7 4 3 12" xfId="42643"/>
    <cellStyle name="Output 3 7 4 3 13" xfId="43996"/>
    <cellStyle name="Output 3 7 4 3 2" xfId="6213"/>
    <cellStyle name="Output 3 7 4 3 2 2" xfId="12586"/>
    <cellStyle name="Output 3 7 4 3 2 2 2" xfId="30913"/>
    <cellStyle name="Output 3 7 4 3 2 2 3" xfId="39376"/>
    <cellStyle name="Output 3 7 4 3 2 2 4" xfId="51088"/>
    <cellStyle name="Output 3 7 4 3 2 3" xfId="25665"/>
    <cellStyle name="Output 3 7 4 3 2 4" xfId="38829"/>
    <cellStyle name="Output 3 7 4 3 2 5" xfId="45072"/>
    <cellStyle name="Output 3 7 4 3 3" xfId="7228"/>
    <cellStyle name="Output 3 7 4 3 3 2" xfId="13515"/>
    <cellStyle name="Output 3 7 4 3 3 2 2" xfId="31842"/>
    <cellStyle name="Output 3 7 4 3 3 2 3" xfId="37607"/>
    <cellStyle name="Output 3 7 4 3 3 2 4" xfId="51651"/>
    <cellStyle name="Output 3 7 4 3 3 3" xfId="26680"/>
    <cellStyle name="Output 3 7 4 3 3 4" xfId="27101"/>
    <cellStyle name="Output 3 7 4 3 3 5" xfId="46086"/>
    <cellStyle name="Output 3 7 4 3 4" xfId="9154"/>
    <cellStyle name="Output 3 7 4 3 4 2" xfId="28200"/>
    <cellStyle name="Output 3 7 4 3 4 2 2" xfId="52551"/>
    <cellStyle name="Output 3 7 4 3 4 3" xfId="37312"/>
    <cellStyle name="Output 3 7 4 3 4 4" xfId="47751"/>
    <cellStyle name="Output 3 7 4 3 5" xfId="15178"/>
    <cellStyle name="Output 3 7 4 3 5 2" xfId="33505"/>
    <cellStyle name="Output 3 7 4 3 5 2 2" xfId="52962"/>
    <cellStyle name="Output 3 7 4 3 5 3" xfId="40333"/>
    <cellStyle name="Output 3 7 4 3 5 4" xfId="48506"/>
    <cellStyle name="Output 3 7 4 3 6" xfId="15872"/>
    <cellStyle name="Output 3 7 4 3 6 2" xfId="34199"/>
    <cellStyle name="Output 3 7 4 3 6 2 2" xfId="53342"/>
    <cellStyle name="Output 3 7 4 3 6 3" xfId="41027"/>
    <cellStyle name="Output 3 7 4 3 6 4" xfId="49200"/>
    <cellStyle name="Output 3 7 4 3 7" xfId="16490"/>
    <cellStyle name="Output 3 7 4 3 7 2" xfId="34817"/>
    <cellStyle name="Output 3 7 4 3 7 2 2" xfId="53675"/>
    <cellStyle name="Output 3 7 4 3 7 3" xfId="41645"/>
    <cellStyle name="Output 3 7 4 3 7 4" xfId="49818"/>
    <cellStyle name="Output 3 7 4 3 8" xfId="5137"/>
    <cellStyle name="Output 3 7 4 3 8 2" xfId="50513"/>
    <cellStyle name="Output 3 7 4 3 9" xfId="24589"/>
    <cellStyle name="Output 3 7 4 4" xfId="5468"/>
    <cellStyle name="Output 3 7 4 4 2" xfId="11904"/>
    <cellStyle name="Output 3 7 4 4 2 2" xfId="30231"/>
    <cellStyle name="Output 3 7 4 4 2 3" xfId="35834"/>
    <cellStyle name="Output 3 7 4 4 2 4" xfId="50704"/>
    <cellStyle name="Output 3 7 4 4 3" xfId="24920"/>
    <cellStyle name="Output 3 7 4 4 4" xfId="29371"/>
    <cellStyle name="Output 3 7 4 4 5" xfId="44327"/>
    <cellStyle name="Output 3 7 4 5" xfId="6620"/>
    <cellStyle name="Output 3 7 4 5 2" xfId="12938"/>
    <cellStyle name="Output 3 7 4 5 2 2" xfId="31265"/>
    <cellStyle name="Output 3 7 4 5 2 3" xfId="38977"/>
    <cellStyle name="Output 3 7 4 5 2 4" xfId="51321"/>
    <cellStyle name="Output 3 7 4 5 3" xfId="26072"/>
    <cellStyle name="Output 3 7 4 5 4" xfId="3046"/>
    <cellStyle name="Output 3 7 4 5 5" xfId="45478"/>
    <cellStyle name="Output 3 7 4 6" xfId="6324"/>
    <cellStyle name="Output 3 7 4 6 2" xfId="12688"/>
    <cellStyle name="Output 3 7 4 6 2 2" xfId="31015"/>
    <cellStyle name="Output 3 7 4 6 2 3" xfId="23751"/>
    <cellStyle name="Output 3 7 4 6 2 4" xfId="51148"/>
    <cellStyle name="Output 3 7 4 6 3" xfId="25776"/>
    <cellStyle name="Output 3 7 4 6 4" xfId="28376"/>
    <cellStyle name="Output 3 7 4 6 5" xfId="45183"/>
    <cellStyle name="Output 3 7 4 7" xfId="6225"/>
    <cellStyle name="Output 3 7 4 7 2" xfId="25677"/>
    <cellStyle name="Output 3 7 4 7 2 2" xfId="51096"/>
    <cellStyle name="Output 3 7 4 7 3" xfId="27435"/>
    <cellStyle name="Output 3 7 4 7 4" xfId="45084"/>
    <cellStyle name="Output 3 7 4 8" xfId="14375"/>
    <cellStyle name="Output 3 7 4 8 2" xfId="32702"/>
    <cellStyle name="Output 3 7 4 8 2 2" xfId="52209"/>
    <cellStyle name="Output 3 7 4 8 3" xfId="39530"/>
    <cellStyle name="Output 3 7 4 8 4" xfId="47110"/>
    <cellStyle name="Output 3 7 4 9" xfId="14559"/>
    <cellStyle name="Output 3 7 4 9 2" xfId="32886"/>
    <cellStyle name="Output 3 7 4 9 2 2" xfId="52629"/>
    <cellStyle name="Output 3 7 4 9 3" xfId="39714"/>
    <cellStyle name="Output 3 7 4 9 4" xfId="47887"/>
    <cellStyle name="Output 3 7 5" xfId="2585"/>
    <cellStyle name="Output 3 7 5 10" xfId="37476"/>
    <cellStyle name="Output 3 7 5 11" xfId="41991"/>
    <cellStyle name="Output 3 7 5 12" xfId="28909"/>
    <cellStyle name="Output 3 7 5 13" xfId="43904"/>
    <cellStyle name="Output 3 7 5 2" xfId="6025"/>
    <cellStyle name="Output 3 7 5 2 2" xfId="12412"/>
    <cellStyle name="Output 3 7 5 2 2 2" xfId="30739"/>
    <cellStyle name="Output 3 7 5 2 2 3" xfId="3809"/>
    <cellStyle name="Output 3 7 5 2 2 4" xfId="50999"/>
    <cellStyle name="Output 3 7 5 2 3" xfId="25477"/>
    <cellStyle name="Output 3 7 5 2 4" xfId="28847"/>
    <cellStyle name="Output 3 7 5 2 5" xfId="44884"/>
    <cellStyle name="Output 3 7 5 3" xfId="7136"/>
    <cellStyle name="Output 3 7 5 3 2" xfId="13423"/>
    <cellStyle name="Output 3 7 5 3 2 2" xfId="31750"/>
    <cellStyle name="Output 3 7 5 3 2 3" xfId="38006"/>
    <cellStyle name="Output 3 7 5 3 2 4" xfId="51600"/>
    <cellStyle name="Output 3 7 5 3 3" xfId="26588"/>
    <cellStyle name="Output 3 7 5 3 4" xfId="28717"/>
    <cellStyle name="Output 3 7 5 3 5" xfId="45994"/>
    <cellStyle name="Output 3 7 5 4" xfId="9062"/>
    <cellStyle name="Output 3 7 5 4 2" xfId="28108"/>
    <cellStyle name="Output 3 7 5 4 2 2" xfId="52500"/>
    <cellStyle name="Output 3 7 5 4 3" xfId="29509"/>
    <cellStyle name="Output 3 7 5 4 4" xfId="47659"/>
    <cellStyle name="Output 3 7 5 5" xfId="15086"/>
    <cellStyle name="Output 3 7 5 5 2" xfId="33413"/>
    <cellStyle name="Output 3 7 5 5 2 2" xfId="52911"/>
    <cellStyle name="Output 3 7 5 5 3" xfId="40241"/>
    <cellStyle name="Output 3 7 5 5 4" xfId="48414"/>
    <cellStyle name="Output 3 7 5 6" xfId="15780"/>
    <cellStyle name="Output 3 7 5 6 2" xfId="34107"/>
    <cellStyle name="Output 3 7 5 6 2 2" xfId="53291"/>
    <cellStyle name="Output 3 7 5 6 3" xfId="40935"/>
    <cellStyle name="Output 3 7 5 6 4" xfId="49108"/>
    <cellStyle name="Output 3 7 5 7" xfId="16398"/>
    <cellStyle name="Output 3 7 5 7 2" xfId="34725"/>
    <cellStyle name="Output 3 7 5 7 2 2" xfId="53624"/>
    <cellStyle name="Output 3 7 5 7 3" xfId="41553"/>
    <cellStyle name="Output 3 7 5 7 4" xfId="49726"/>
    <cellStyle name="Output 3 7 5 8" xfId="5045"/>
    <cellStyle name="Output 3 7 5 8 2" xfId="50462"/>
    <cellStyle name="Output 3 7 5 9" xfId="24497"/>
    <cellStyle name="Output 3 7 6" xfId="2647"/>
    <cellStyle name="Output 3 7 6 10" xfId="39324"/>
    <cellStyle name="Output 3 7 6 11" xfId="42192"/>
    <cellStyle name="Output 3 7 6 12" xfId="41770"/>
    <cellStyle name="Output 3 7 6 13" xfId="43966"/>
    <cellStyle name="Output 3 7 6 2" xfId="5681"/>
    <cellStyle name="Output 3 7 6 2 2" xfId="12101"/>
    <cellStyle name="Output 3 7 6 2 2 2" xfId="30428"/>
    <cellStyle name="Output 3 7 6 2 2 3" xfId="37471"/>
    <cellStyle name="Output 3 7 6 2 2 4" xfId="50818"/>
    <cellStyle name="Output 3 7 6 2 3" xfId="25133"/>
    <cellStyle name="Output 3 7 6 2 4" xfId="39053"/>
    <cellStyle name="Output 3 7 6 2 5" xfId="44540"/>
    <cellStyle name="Output 3 7 6 3" xfId="7198"/>
    <cellStyle name="Output 3 7 6 3 2" xfId="13485"/>
    <cellStyle name="Output 3 7 6 3 2 2" xfId="31812"/>
    <cellStyle name="Output 3 7 6 3 2 3" xfId="4199"/>
    <cellStyle name="Output 3 7 6 3 2 4" xfId="51632"/>
    <cellStyle name="Output 3 7 6 3 3" xfId="26650"/>
    <cellStyle name="Output 3 7 6 3 4" xfId="38333"/>
    <cellStyle name="Output 3 7 6 3 5" xfId="46056"/>
    <cellStyle name="Output 3 7 6 4" xfId="9124"/>
    <cellStyle name="Output 3 7 6 4 2" xfId="28170"/>
    <cellStyle name="Output 3 7 6 4 2 2" xfId="52532"/>
    <cellStyle name="Output 3 7 6 4 3" xfId="29899"/>
    <cellStyle name="Output 3 7 6 4 4" xfId="47721"/>
    <cellStyle name="Output 3 7 6 5" xfId="15148"/>
    <cellStyle name="Output 3 7 6 5 2" xfId="33475"/>
    <cellStyle name="Output 3 7 6 5 2 2" xfId="52943"/>
    <cellStyle name="Output 3 7 6 5 3" xfId="40303"/>
    <cellStyle name="Output 3 7 6 5 4" xfId="48476"/>
    <cellStyle name="Output 3 7 6 6" xfId="15842"/>
    <cellStyle name="Output 3 7 6 6 2" xfId="34169"/>
    <cellStyle name="Output 3 7 6 6 2 2" xfId="53323"/>
    <cellStyle name="Output 3 7 6 6 3" xfId="40997"/>
    <cellStyle name="Output 3 7 6 6 4" xfId="49170"/>
    <cellStyle name="Output 3 7 6 7" xfId="16460"/>
    <cellStyle name="Output 3 7 6 7 2" xfId="34787"/>
    <cellStyle name="Output 3 7 6 7 2 2" xfId="53656"/>
    <cellStyle name="Output 3 7 6 7 3" xfId="41615"/>
    <cellStyle name="Output 3 7 6 7 4" xfId="49788"/>
    <cellStyle name="Output 3 7 6 8" xfId="5107"/>
    <cellStyle name="Output 3 7 6 8 2" xfId="50494"/>
    <cellStyle name="Output 3 7 6 9" xfId="24559"/>
    <cellStyle name="Output 3 7 7" xfId="3301"/>
    <cellStyle name="Output 3 7 7 2" xfId="10341"/>
    <cellStyle name="Output 3 7 7 2 2" xfId="29059"/>
    <cellStyle name="Output 3 7 7 2 3" xfId="37238"/>
    <cellStyle name="Output 3 7 7 2 4" xfId="50087"/>
    <cellStyle name="Output 3 7 7 3" xfId="3803"/>
    <cellStyle name="Output 3 7 7 4" xfId="3928"/>
    <cellStyle name="Output 3 7 7 5" xfId="43202"/>
    <cellStyle name="Output 3 7 8" xfId="6102"/>
    <cellStyle name="Output 3 7 8 2" xfId="12481"/>
    <cellStyle name="Output 3 7 8 2 2" xfId="30808"/>
    <cellStyle name="Output 3 7 8 2 3" xfId="35857"/>
    <cellStyle name="Output 3 7 8 2 4" xfId="51038"/>
    <cellStyle name="Output 3 7 8 3" xfId="25554"/>
    <cellStyle name="Output 3 7 8 4" xfId="39310"/>
    <cellStyle name="Output 3 7 8 5" xfId="44961"/>
    <cellStyle name="Output 3 7 9" xfId="6697"/>
    <cellStyle name="Output 3 7 9 2" xfId="13004"/>
    <cellStyle name="Output 3 7 9 2 2" xfId="31331"/>
    <cellStyle name="Output 3 7 9 2 3" xfId="29265"/>
    <cellStyle name="Output 3 7 9 2 4" xfId="51360"/>
    <cellStyle name="Output 3 7 9 3" xfId="26149"/>
    <cellStyle name="Output 3 7 9 4" xfId="35049"/>
    <cellStyle name="Output 3 7 9 5" xfId="45555"/>
    <cellStyle name="Output 3 8" xfId="750"/>
    <cellStyle name="Output 3 8 10" xfId="13659"/>
    <cellStyle name="Output 3 8 10 2" xfId="31986"/>
    <cellStyle name="Output 3 8 10 2 2" xfId="51770"/>
    <cellStyle name="Output 3 8 10 3" xfId="36137"/>
    <cellStyle name="Output 3 8 10 4" xfId="46299"/>
    <cellStyle name="Output 3 8 11" xfId="14179"/>
    <cellStyle name="Output 3 8 11 2" xfId="32506"/>
    <cellStyle name="Output 3 8 11 2 2" xfId="52096"/>
    <cellStyle name="Output 3 8 11 3" xfId="29193"/>
    <cellStyle name="Output 3 8 11 4" xfId="46910"/>
    <cellStyle name="Output 3 8 12" xfId="13798"/>
    <cellStyle name="Output 3 8 12 2" xfId="32125"/>
    <cellStyle name="Output 3 8 12 2 2" xfId="51883"/>
    <cellStyle name="Output 3 8 12 3" xfId="29929"/>
    <cellStyle name="Output 3 8 12 4" xfId="46508"/>
    <cellStyle name="Output 3 8 13" xfId="2992"/>
    <cellStyle name="Output 3 8 13 2" xfId="49892"/>
    <cellStyle name="Output 3 8 14" xfId="4236"/>
    <cellStyle name="Output 3 8 15" xfId="39054"/>
    <cellStyle name="Output 3 8 16" xfId="39367"/>
    <cellStyle name="Output 3 8 17" xfId="38477"/>
    <cellStyle name="Output 3 8 18" xfId="42840"/>
    <cellStyle name="Output 3 8 2" xfId="1476"/>
    <cellStyle name="Output 3 8 2 10" xfId="14684"/>
    <cellStyle name="Output 3 8 2 10 2" xfId="33011"/>
    <cellStyle name="Output 3 8 2 10 2 2" xfId="52694"/>
    <cellStyle name="Output 3 8 2 10 3" xfId="39839"/>
    <cellStyle name="Output 3 8 2 10 4" xfId="48012"/>
    <cellStyle name="Output 3 8 2 11" xfId="15386"/>
    <cellStyle name="Output 3 8 2 11 2" xfId="33713"/>
    <cellStyle name="Output 3 8 2 11 2 2" xfId="53079"/>
    <cellStyle name="Output 3 8 2 11 3" xfId="40541"/>
    <cellStyle name="Output 3 8 2 11 4" xfId="48714"/>
    <cellStyle name="Output 3 8 2 12" xfId="4058"/>
    <cellStyle name="Output 3 8 2 12 2" xfId="49992"/>
    <cellStyle name="Output 3 8 2 13" xfId="23596"/>
    <cellStyle name="Output 3 8 2 14" xfId="29297"/>
    <cellStyle name="Output 3 8 2 15" xfId="26918"/>
    <cellStyle name="Output 3 8 2 16" xfId="42298"/>
    <cellStyle name="Output 3 8 2 17" xfId="43024"/>
    <cellStyle name="Output 3 8 2 2" xfId="2603"/>
    <cellStyle name="Output 3 8 2 2 10" xfId="23730"/>
    <cellStyle name="Output 3 8 2 2 11" xfId="41972"/>
    <cellStyle name="Output 3 8 2 2 12" xfId="36155"/>
    <cellStyle name="Output 3 8 2 2 13" xfId="43922"/>
    <cellStyle name="Output 3 8 2 2 2" xfId="5211"/>
    <cellStyle name="Output 3 8 2 2 2 2" xfId="11664"/>
    <cellStyle name="Output 3 8 2 2 2 2 2" xfId="29991"/>
    <cellStyle name="Output 3 8 2 2 2 2 3" xfId="38979"/>
    <cellStyle name="Output 3 8 2 2 2 2 4" xfId="50554"/>
    <cellStyle name="Output 3 8 2 2 2 3" xfId="24663"/>
    <cellStyle name="Output 3 8 2 2 2 4" xfId="37971"/>
    <cellStyle name="Output 3 8 2 2 2 5" xfId="44070"/>
    <cellStyle name="Output 3 8 2 2 3" xfId="7154"/>
    <cellStyle name="Output 3 8 2 2 3 2" xfId="13441"/>
    <cellStyle name="Output 3 8 2 2 3 2 2" xfId="31768"/>
    <cellStyle name="Output 3 8 2 2 3 2 3" xfId="29850"/>
    <cellStyle name="Output 3 8 2 2 3 2 4" xfId="51608"/>
    <cellStyle name="Output 3 8 2 2 3 3" xfId="26606"/>
    <cellStyle name="Output 3 8 2 2 3 4" xfId="38624"/>
    <cellStyle name="Output 3 8 2 2 3 5" xfId="46012"/>
    <cellStyle name="Output 3 8 2 2 4" xfId="9080"/>
    <cellStyle name="Output 3 8 2 2 4 2" xfId="28126"/>
    <cellStyle name="Output 3 8 2 2 4 2 2" xfId="52508"/>
    <cellStyle name="Output 3 8 2 2 4 3" xfId="26877"/>
    <cellStyle name="Output 3 8 2 2 4 4" xfId="47677"/>
    <cellStyle name="Output 3 8 2 2 5" xfId="15104"/>
    <cellStyle name="Output 3 8 2 2 5 2" xfId="33431"/>
    <cellStyle name="Output 3 8 2 2 5 2 2" xfId="52919"/>
    <cellStyle name="Output 3 8 2 2 5 3" xfId="40259"/>
    <cellStyle name="Output 3 8 2 2 5 4" xfId="48432"/>
    <cellStyle name="Output 3 8 2 2 6" xfId="15798"/>
    <cellStyle name="Output 3 8 2 2 6 2" xfId="34125"/>
    <cellStyle name="Output 3 8 2 2 6 2 2" xfId="53299"/>
    <cellStyle name="Output 3 8 2 2 6 3" xfId="40953"/>
    <cellStyle name="Output 3 8 2 2 6 4" xfId="49126"/>
    <cellStyle name="Output 3 8 2 2 7" xfId="16416"/>
    <cellStyle name="Output 3 8 2 2 7 2" xfId="34743"/>
    <cellStyle name="Output 3 8 2 2 7 2 2" xfId="53632"/>
    <cellStyle name="Output 3 8 2 2 7 3" xfId="41571"/>
    <cellStyle name="Output 3 8 2 2 7 4" xfId="49744"/>
    <cellStyle name="Output 3 8 2 2 8" xfId="5063"/>
    <cellStyle name="Output 3 8 2 2 8 2" xfId="50470"/>
    <cellStyle name="Output 3 8 2 2 9" xfId="24515"/>
    <cellStyle name="Output 3 8 2 3" xfId="2491"/>
    <cellStyle name="Output 3 8 2 3 10" xfId="39357"/>
    <cellStyle name="Output 3 8 2 3 11" xfId="42122"/>
    <cellStyle name="Output 3 8 2 3 12" xfId="42696"/>
    <cellStyle name="Output 3 8 2 3 13" xfId="43810"/>
    <cellStyle name="Output 3 8 2 3 2" xfId="5479"/>
    <cellStyle name="Output 3 8 2 3 2 2" xfId="11914"/>
    <cellStyle name="Output 3 8 2 3 2 2 2" xfId="30241"/>
    <cellStyle name="Output 3 8 2 3 2 2 3" xfId="27110"/>
    <cellStyle name="Output 3 8 2 3 2 2 4" xfId="50709"/>
    <cellStyle name="Output 3 8 2 3 2 3" xfId="24931"/>
    <cellStyle name="Output 3 8 2 3 2 4" xfId="37144"/>
    <cellStyle name="Output 3 8 2 3 2 5" xfId="44338"/>
    <cellStyle name="Output 3 8 2 3 3" xfId="7042"/>
    <cellStyle name="Output 3 8 2 3 3 2" xfId="13329"/>
    <cellStyle name="Output 3 8 2 3 3 2 2" xfId="31656"/>
    <cellStyle name="Output 3 8 2 3 3 2 3" xfId="39068"/>
    <cellStyle name="Output 3 8 2 3 3 2 4" xfId="51554"/>
    <cellStyle name="Output 3 8 2 3 3 3" xfId="26494"/>
    <cellStyle name="Output 3 8 2 3 3 4" xfId="35680"/>
    <cellStyle name="Output 3 8 2 3 3 5" xfId="45900"/>
    <cellStyle name="Output 3 8 2 3 4" xfId="8968"/>
    <cellStyle name="Output 3 8 2 3 4 2" xfId="28014"/>
    <cellStyle name="Output 3 8 2 3 4 2 2" xfId="52454"/>
    <cellStyle name="Output 3 8 2 3 4 3" xfId="38155"/>
    <cellStyle name="Output 3 8 2 3 4 4" xfId="47565"/>
    <cellStyle name="Output 3 8 2 3 5" xfId="14992"/>
    <cellStyle name="Output 3 8 2 3 5 2" xfId="33319"/>
    <cellStyle name="Output 3 8 2 3 5 2 2" xfId="52865"/>
    <cellStyle name="Output 3 8 2 3 5 3" xfId="40147"/>
    <cellStyle name="Output 3 8 2 3 5 4" xfId="48320"/>
    <cellStyle name="Output 3 8 2 3 6" xfId="15686"/>
    <cellStyle name="Output 3 8 2 3 6 2" xfId="34013"/>
    <cellStyle name="Output 3 8 2 3 6 2 2" xfId="53245"/>
    <cellStyle name="Output 3 8 2 3 6 3" xfId="40841"/>
    <cellStyle name="Output 3 8 2 3 6 4" xfId="49014"/>
    <cellStyle name="Output 3 8 2 3 7" xfId="16304"/>
    <cellStyle name="Output 3 8 2 3 7 2" xfId="34631"/>
    <cellStyle name="Output 3 8 2 3 7 2 2" xfId="53578"/>
    <cellStyle name="Output 3 8 2 3 7 3" xfId="41459"/>
    <cellStyle name="Output 3 8 2 3 7 4" xfId="49632"/>
    <cellStyle name="Output 3 8 2 3 8" xfId="4951"/>
    <cellStyle name="Output 3 8 2 3 8 2" xfId="50416"/>
    <cellStyle name="Output 3 8 2 3 9" xfId="24403"/>
    <cellStyle name="Output 3 8 2 4" xfId="5823"/>
    <cellStyle name="Output 3 8 2 4 2" xfId="12229"/>
    <cellStyle name="Output 3 8 2 4 2 2" xfId="30556"/>
    <cellStyle name="Output 3 8 2 4 2 3" xfId="23908"/>
    <cellStyle name="Output 3 8 2 4 2 4" xfId="50892"/>
    <cellStyle name="Output 3 8 2 4 3" xfId="25275"/>
    <cellStyle name="Output 3 8 2 4 4" xfId="26883"/>
    <cellStyle name="Output 3 8 2 4 5" xfId="44682"/>
    <cellStyle name="Output 3 8 2 5" xfId="5340"/>
    <cellStyle name="Output 3 8 2 5 2" xfId="11786"/>
    <cellStyle name="Output 3 8 2 5 2 2" xfId="30113"/>
    <cellStyle name="Output 3 8 2 5 2 3" xfId="29141"/>
    <cellStyle name="Output 3 8 2 5 2 4" xfId="50628"/>
    <cellStyle name="Output 3 8 2 5 3" xfId="24792"/>
    <cellStyle name="Output 3 8 2 5 4" xfId="28849"/>
    <cellStyle name="Output 3 8 2 5 5" xfId="44199"/>
    <cellStyle name="Output 3 8 2 6" xfId="3353"/>
    <cellStyle name="Output 3 8 2 6 2" xfId="10391"/>
    <cellStyle name="Output 3 8 2 6 2 2" xfId="29109"/>
    <cellStyle name="Output 3 8 2 6 2 3" xfId="35176"/>
    <cellStyle name="Output 3 8 2 6 2 4" xfId="50117"/>
    <cellStyle name="Output 3 8 2 6 3" xfId="3893"/>
    <cellStyle name="Output 3 8 2 6 4" xfId="2894"/>
    <cellStyle name="Output 3 8 2 6 5" xfId="43254"/>
    <cellStyle name="Output 3 8 2 7" xfId="5693"/>
    <cellStyle name="Output 3 8 2 7 2" xfId="25145"/>
    <cellStyle name="Output 3 8 2 7 2 2" xfId="50824"/>
    <cellStyle name="Output 3 8 2 7 3" xfId="27720"/>
    <cellStyle name="Output 3 8 2 7 4" xfId="44552"/>
    <cellStyle name="Output 3 8 2 8" xfId="14099"/>
    <cellStyle name="Output 3 8 2 8 2" xfId="32426"/>
    <cellStyle name="Output 3 8 2 8 2 2" xfId="52052"/>
    <cellStyle name="Output 3 8 2 8 3" xfId="27249"/>
    <cellStyle name="Output 3 8 2 8 4" xfId="46830"/>
    <cellStyle name="Output 3 8 2 9" xfId="14461"/>
    <cellStyle name="Output 3 8 2 9 2" xfId="32788"/>
    <cellStyle name="Output 3 8 2 9 2 2" xfId="52281"/>
    <cellStyle name="Output 3 8 2 9 3" xfId="39616"/>
    <cellStyle name="Output 3 8 2 9 4" xfId="47252"/>
    <cellStyle name="Output 3 8 3" xfId="1195"/>
    <cellStyle name="Output 3 8 3 10" xfId="37454"/>
    <cellStyle name="Output 3 8 3 11" xfId="29214"/>
    <cellStyle name="Output 3 8 3 12" xfId="41990"/>
    <cellStyle name="Output 3 8 3 13" xfId="43395"/>
    <cellStyle name="Output 3 8 3 2" xfId="6377"/>
    <cellStyle name="Output 3 8 3 2 2" xfId="12733"/>
    <cellStyle name="Output 3 8 3 2 2 2" xfId="31060"/>
    <cellStyle name="Output 3 8 3 2 2 3" xfId="38862"/>
    <cellStyle name="Output 3 8 3 2 2 4" xfId="51177"/>
    <cellStyle name="Output 3 8 3 2 3" xfId="25829"/>
    <cellStyle name="Output 3 8 3 2 4" xfId="35632"/>
    <cellStyle name="Output 3 8 3 2 5" xfId="45236"/>
    <cellStyle name="Output 3 8 3 3" xfId="5694"/>
    <cellStyle name="Output 3 8 3 3 2" xfId="12112"/>
    <cellStyle name="Output 3 8 3 3 2 2" xfId="30439"/>
    <cellStyle name="Output 3 8 3 3 2 3" xfId="28760"/>
    <cellStyle name="Output 3 8 3 3 2 4" xfId="50825"/>
    <cellStyle name="Output 3 8 3 3 3" xfId="25146"/>
    <cellStyle name="Output 3 8 3 3 4" xfId="24109"/>
    <cellStyle name="Output 3 8 3 3 5" xfId="44553"/>
    <cellStyle name="Output 3 8 3 4" xfId="7823"/>
    <cellStyle name="Output 3 8 3 4 2" xfId="27142"/>
    <cellStyle name="Output 3 8 3 4 2 2" xfId="51938"/>
    <cellStyle name="Output 3 8 3 4 3" xfId="35419"/>
    <cellStyle name="Output 3 8 3 4 4" xfId="46628"/>
    <cellStyle name="Output 3 8 3 5" xfId="14055"/>
    <cellStyle name="Output 3 8 3 5 2" xfId="32382"/>
    <cellStyle name="Output 3 8 3 5 2 2" xfId="52024"/>
    <cellStyle name="Output 3 8 3 5 3" xfId="36630"/>
    <cellStyle name="Output 3 8 3 5 4" xfId="46786"/>
    <cellStyle name="Output 3 8 3 6" xfId="14094"/>
    <cellStyle name="Output 3 8 3 6 2" xfId="32421"/>
    <cellStyle name="Output 3 8 3 6 2 2" xfId="52047"/>
    <cellStyle name="Output 3 8 3 6 3" xfId="39021"/>
    <cellStyle name="Output 3 8 3 6 4" xfId="46825"/>
    <cellStyle name="Output 3 8 3 7" xfId="11270"/>
    <cellStyle name="Output 3 8 3 7 2" xfId="29716"/>
    <cellStyle name="Output 3 8 3 7 2 2" xfId="50220"/>
    <cellStyle name="Output 3 8 3 7 3" xfId="3801"/>
    <cellStyle name="Output 3 8 3 7 4" xfId="43444"/>
    <cellStyle name="Output 3 8 3 8" xfId="3820"/>
    <cellStyle name="Output 3 8 3 8 2" xfId="50194"/>
    <cellStyle name="Output 3 8 3 9" xfId="3048"/>
    <cellStyle name="Output 3 8 4" xfId="2657"/>
    <cellStyle name="Output 3 8 4 10" xfId="39149"/>
    <cellStyle name="Output 3 8 4 11" xfId="42165"/>
    <cellStyle name="Output 3 8 4 12" xfId="41862"/>
    <cellStyle name="Output 3 8 4 13" xfId="43976"/>
    <cellStyle name="Output 3 8 4 2" xfId="5771"/>
    <cellStyle name="Output 3 8 4 2 2" xfId="12180"/>
    <cellStyle name="Output 3 8 4 2 2 2" xfId="30507"/>
    <cellStyle name="Output 3 8 4 2 2 3" xfId="36103"/>
    <cellStyle name="Output 3 8 4 2 2 4" xfId="50866"/>
    <cellStyle name="Output 3 8 4 2 3" xfId="25223"/>
    <cellStyle name="Output 3 8 4 2 4" xfId="38138"/>
    <cellStyle name="Output 3 8 4 2 5" xfId="44630"/>
    <cellStyle name="Output 3 8 4 3" xfId="7208"/>
    <cellStyle name="Output 3 8 4 3 2" xfId="13495"/>
    <cellStyle name="Output 3 8 4 3 2 2" xfId="31822"/>
    <cellStyle name="Output 3 8 4 3 2 3" xfId="37514"/>
    <cellStyle name="Output 3 8 4 3 2 4" xfId="51637"/>
    <cellStyle name="Output 3 8 4 3 3" xfId="26660"/>
    <cellStyle name="Output 3 8 4 3 4" xfId="38209"/>
    <cellStyle name="Output 3 8 4 3 5" xfId="46066"/>
    <cellStyle name="Output 3 8 4 4" xfId="9134"/>
    <cellStyle name="Output 3 8 4 4 2" xfId="28180"/>
    <cellStyle name="Output 3 8 4 4 2 2" xfId="52537"/>
    <cellStyle name="Output 3 8 4 4 3" xfId="38887"/>
    <cellStyle name="Output 3 8 4 4 4" xfId="47731"/>
    <cellStyle name="Output 3 8 4 5" xfId="15158"/>
    <cellStyle name="Output 3 8 4 5 2" xfId="33485"/>
    <cellStyle name="Output 3 8 4 5 2 2" xfId="52948"/>
    <cellStyle name="Output 3 8 4 5 3" xfId="40313"/>
    <cellStyle name="Output 3 8 4 5 4" xfId="48486"/>
    <cellStyle name="Output 3 8 4 6" xfId="15852"/>
    <cellStyle name="Output 3 8 4 6 2" xfId="34179"/>
    <cellStyle name="Output 3 8 4 6 2 2" xfId="53328"/>
    <cellStyle name="Output 3 8 4 6 3" xfId="41007"/>
    <cellStyle name="Output 3 8 4 6 4" xfId="49180"/>
    <cellStyle name="Output 3 8 4 7" xfId="16470"/>
    <cellStyle name="Output 3 8 4 7 2" xfId="34797"/>
    <cellStyle name="Output 3 8 4 7 2 2" xfId="53661"/>
    <cellStyle name="Output 3 8 4 7 3" xfId="41625"/>
    <cellStyle name="Output 3 8 4 7 4" xfId="49798"/>
    <cellStyle name="Output 3 8 4 8" xfId="5117"/>
    <cellStyle name="Output 3 8 4 8 2" xfId="50499"/>
    <cellStyle name="Output 3 8 4 9" xfId="24569"/>
    <cellStyle name="Output 3 8 5" xfId="5470"/>
    <cellStyle name="Output 3 8 5 2" xfId="11906"/>
    <cellStyle name="Output 3 8 5 2 2" xfId="30233"/>
    <cellStyle name="Output 3 8 5 2 3" xfId="29211"/>
    <cellStyle name="Output 3 8 5 2 4" xfId="50705"/>
    <cellStyle name="Output 3 8 5 3" xfId="24922"/>
    <cellStyle name="Output 3 8 5 4" xfId="38903"/>
    <cellStyle name="Output 3 8 5 5" xfId="44329"/>
    <cellStyle name="Output 3 8 6" xfId="5627"/>
    <cellStyle name="Output 3 8 6 2" xfId="12053"/>
    <cellStyle name="Output 3 8 6 2 2" xfId="30380"/>
    <cellStyle name="Output 3 8 6 2 3" xfId="37678"/>
    <cellStyle name="Output 3 8 6 2 4" xfId="50788"/>
    <cellStyle name="Output 3 8 6 3" xfId="25079"/>
    <cellStyle name="Output 3 8 6 4" xfId="29448"/>
    <cellStyle name="Output 3 8 6 5" xfId="44486"/>
    <cellStyle name="Output 3 8 7" xfId="6226"/>
    <cellStyle name="Output 3 8 7 2" xfId="12598"/>
    <cellStyle name="Output 3 8 7 2 2" xfId="30925"/>
    <cellStyle name="Output 3 8 7 2 3" xfId="26863"/>
    <cellStyle name="Output 3 8 7 2 4" xfId="51097"/>
    <cellStyle name="Output 3 8 7 3" xfId="25678"/>
    <cellStyle name="Output 3 8 7 4" xfId="23797"/>
    <cellStyle name="Output 3 8 7 5" xfId="45085"/>
    <cellStyle name="Output 3 8 8" xfId="5968"/>
    <cellStyle name="Output 3 8 8 2" xfId="25420"/>
    <cellStyle name="Output 3 8 8 2 2" xfId="50968"/>
    <cellStyle name="Output 3 8 8 3" xfId="2922"/>
    <cellStyle name="Output 3 8 8 4" xfId="44827"/>
    <cellStyle name="Output 3 8 9" xfId="13656"/>
    <cellStyle name="Output 3 8 9 2" xfId="31983"/>
    <cellStyle name="Output 3 8 9 2 2" xfId="51767"/>
    <cellStyle name="Output 3 8 9 3" xfId="29688"/>
    <cellStyle name="Output 3 8 9 4" xfId="46296"/>
    <cellStyle name="Output 3 9" xfId="1274"/>
    <cellStyle name="Output 3 9 10" xfId="14397"/>
    <cellStyle name="Output 3 9 10 2" xfId="32724"/>
    <cellStyle name="Output 3 9 10 2 2" xfId="52249"/>
    <cellStyle name="Output 3 9 10 3" xfId="39552"/>
    <cellStyle name="Output 3 9 10 4" xfId="47188"/>
    <cellStyle name="Output 3 9 11" xfId="14632"/>
    <cellStyle name="Output 3 9 11 2" xfId="32959"/>
    <cellStyle name="Output 3 9 11 2 2" xfId="52668"/>
    <cellStyle name="Output 3 9 11 3" xfId="39787"/>
    <cellStyle name="Output 3 9 11 4" xfId="47960"/>
    <cellStyle name="Output 3 9 12" xfId="3880"/>
    <cellStyle name="Output 3 9 12 2" xfId="49960"/>
    <cellStyle name="Output 3 9 13" xfId="3931"/>
    <cellStyle name="Output 3 9 14" xfId="27172"/>
    <cellStyle name="Output 3 9 15" xfId="42068"/>
    <cellStyle name="Output 3 9 16" xfId="41717"/>
    <cellStyle name="Output 3 9 17" xfId="42965"/>
    <cellStyle name="Output 3 9 2" xfId="2198"/>
    <cellStyle name="Output 3 9 2 10" xfId="36715"/>
    <cellStyle name="Output 3 9 2 11" xfId="36533"/>
    <cellStyle name="Output 3 9 2 12" xfId="41777"/>
    <cellStyle name="Output 3 9 2 13" xfId="43517"/>
    <cellStyle name="Output 3 9 2 2" xfId="5658"/>
    <cellStyle name="Output 3 9 2 2 2" xfId="12082"/>
    <cellStyle name="Output 3 9 2 2 2 2" xfId="30409"/>
    <cellStyle name="Output 3 9 2 2 2 3" xfId="38720"/>
    <cellStyle name="Output 3 9 2 2 2 4" xfId="50803"/>
    <cellStyle name="Output 3 9 2 2 3" xfId="25110"/>
    <cellStyle name="Output 3 9 2 2 4" xfId="36325"/>
    <cellStyle name="Output 3 9 2 2 5" xfId="44517"/>
    <cellStyle name="Output 3 9 2 3" xfId="6749"/>
    <cellStyle name="Output 3 9 2 3 2" xfId="13036"/>
    <cellStyle name="Output 3 9 2 3 2 2" xfId="31363"/>
    <cellStyle name="Output 3 9 2 3 2 3" xfId="35136"/>
    <cellStyle name="Output 3 9 2 3 2 4" xfId="51394"/>
    <cellStyle name="Output 3 9 2 3 3" xfId="26201"/>
    <cellStyle name="Output 3 9 2 3 4" xfId="38001"/>
    <cellStyle name="Output 3 9 2 3 5" xfId="45607"/>
    <cellStyle name="Output 3 9 2 4" xfId="8675"/>
    <cellStyle name="Output 3 9 2 4 2" xfId="27721"/>
    <cellStyle name="Output 3 9 2 4 2 2" xfId="52294"/>
    <cellStyle name="Output 3 9 2 4 3" xfId="35508"/>
    <cellStyle name="Output 3 9 2 4 4" xfId="47272"/>
    <cellStyle name="Output 3 9 2 5" xfId="14699"/>
    <cellStyle name="Output 3 9 2 5 2" xfId="33026"/>
    <cellStyle name="Output 3 9 2 5 2 2" xfId="52705"/>
    <cellStyle name="Output 3 9 2 5 3" xfId="39854"/>
    <cellStyle name="Output 3 9 2 5 4" xfId="48027"/>
    <cellStyle name="Output 3 9 2 6" xfId="15393"/>
    <cellStyle name="Output 3 9 2 6 2" xfId="33720"/>
    <cellStyle name="Output 3 9 2 6 2 2" xfId="53085"/>
    <cellStyle name="Output 3 9 2 6 3" xfId="40548"/>
    <cellStyle name="Output 3 9 2 6 4" xfId="48721"/>
    <cellStyle name="Output 3 9 2 7" xfId="16011"/>
    <cellStyle name="Output 3 9 2 7 2" xfId="34338"/>
    <cellStyle name="Output 3 9 2 7 2 2" xfId="53418"/>
    <cellStyle name="Output 3 9 2 7 3" xfId="41166"/>
    <cellStyle name="Output 3 9 2 7 4" xfId="49339"/>
    <cellStyle name="Output 3 9 2 8" xfId="4658"/>
    <cellStyle name="Output 3 9 2 8 2" xfId="50256"/>
    <cellStyle name="Output 3 9 2 9" xfId="24110"/>
    <cellStyle name="Output 3 9 3" xfId="984"/>
    <cellStyle name="Output 3 9 3 10" xfId="37685"/>
    <cellStyle name="Output 3 9 3 11" xfId="38156"/>
    <cellStyle name="Output 3 9 3 12" xfId="42280"/>
    <cellStyle name="Output 3 9 3 13" xfId="43365"/>
    <cellStyle name="Output 3 9 3 2" xfId="6295"/>
    <cellStyle name="Output 3 9 3 2 2" xfId="12660"/>
    <cellStyle name="Output 3 9 3 2 2 2" xfId="30987"/>
    <cellStyle name="Output 3 9 3 2 2 3" xfId="29780"/>
    <cellStyle name="Output 3 9 3 2 2 4" xfId="51133"/>
    <cellStyle name="Output 3 9 3 2 3" xfId="25747"/>
    <cellStyle name="Output 3 9 3 2 4" xfId="36158"/>
    <cellStyle name="Output 3 9 3 2 5" xfId="45154"/>
    <cellStyle name="Output 3 9 3 3" xfId="6378"/>
    <cellStyle name="Output 3 9 3 3 2" xfId="12734"/>
    <cellStyle name="Output 3 9 3 3 2 2" xfId="31061"/>
    <cellStyle name="Output 3 9 3 3 2 3" xfId="35057"/>
    <cellStyle name="Output 3 9 3 3 2 4" xfId="51178"/>
    <cellStyle name="Output 3 9 3 3 3" xfId="25830"/>
    <cellStyle name="Output 3 9 3 3 4" xfId="27718"/>
    <cellStyle name="Output 3 9 3 3 5" xfId="45237"/>
    <cellStyle name="Output 3 9 3 4" xfId="7612"/>
    <cellStyle name="Output 3 9 3 4 2" xfId="26995"/>
    <cellStyle name="Output 3 9 3 4 2 2" xfId="51877"/>
    <cellStyle name="Output 3 9 3 4 3" xfId="36415"/>
    <cellStyle name="Output 3 9 3 4 4" xfId="46492"/>
    <cellStyle name="Output 3 9 3 5" xfId="13869"/>
    <cellStyle name="Output 3 9 3 5 2" xfId="32196"/>
    <cellStyle name="Output 3 9 3 5 2 2" xfId="51919"/>
    <cellStyle name="Output 3 9 3 5 3" xfId="36576"/>
    <cellStyle name="Output 3 9 3 5 4" xfId="46589"/>
    <cellStyle name="Output 3 9 3 6" xfId="14420"/>
    <cellStyle name="Output 3 9 3 6 2" xfId="32747"/>
    <cellStyle name="Output 3 9 3 6 2 2" xfId="52263"/>
    <cellStyle name="Output 3 9 3 6 3" xfId="39575"/>
    <cellStyle name="Output 3 9 3 6 4" xfId="47211"/>
    <cellStyle name="Output 3 9 3 7" xfId="14652"/>
    <cellStyle name="Output 3 9 3 7 2" xfId="32979"/>
    <cellStyle name="Output 3 9 3 7 2 2" xfId="52681"/>
    <cellStyle name="Output 3 9 3 7 3" xfId="39807"/>
    <cellStyle name="Output 3 9 3 7 4" xfId="47980"/>
    <cellStyle name="Output 3 9 3 8" xfId="3649"/>
    <cellStyle name="Output 3 9 3 8 2" xfId="50180"/>
    <cellStyle name="Output 3 9 3 9" xfId="4314"/>
    <cellStyle name="Output 3 9 4" xfId="5572"/>
    <cellStyle name="Output 3 9 4 2" xfId="12001"/>
    <cellStyle name="Output 3 9 4 2 2" xfId="30328"/>
    <cellStyle name="Output 3 9 4 2 3" xfId="29462"/>
    <cellStyle name="Output 3 9 4 2 4" xfId="50764"/>
    <cellStyle name="Output 3 9 4 3" xfId="25024"/>
    <cellStyle name="Output 3 9 4 4" xfId="28466"/>
    <cellStyle name="Output 3 9 4 5" xfId="44431"/>
    <cellStyle name="Output 3 9 5" xfId="5308"/>
    <cellStyle name="Output 3 9 5 2" xfId="11757"/>
    <cellStyle name="Output 3 9 5 2 2" xfId="30084"/>
    <cellStyle name="Output 3 9 5 2 3" xfId="23620"/>
    <cellStyle name="Output 3 9 5 2 4" xfId="50608"/>
    <cellStyle name="Output 3 9 5 3" xfId="24760"/>
    <cellStyle name="Output 3 9 5 4" xfId="28660"/>
    <cellStyle name="Output 3 9 5 5" xfId="44167"/>
    <cellStyle name="Output 3 9 6" xfId="6575"/>
    <cellStyle name="Output 3 9 6 2" xfId="12902"/>
    <cellStyle name="Output 3 9 6 2 2" xfId="31229"/>
    <cellStyle name="Output 3 9 6 2 3" xfId="26873"/>
    <cellStyle name="Output 3 9 6 2 4" xfId="51296"/>
    <cellStyle name="Output 3 9 6 3" xfId="26027"/>
    <cellStyle name="Output 3 9 6 4" xfId="23871"/>
    <cellStyle name="Output 3 9 6 5" xfId="45433"/>
    <cellStyle name="Output 3 9 7" xfId="6683"/>
    <cellStyle name="Output 3 9 7 2" xfId="26135"/>
    <cellStyle name="Output 3 9 7 2 2" xfId="51353"/>
    <cellStyle name="Output 3 9 7 3" xfId="34910"/>
    <cellStyle name="Output 3 9 7 4" xfId="45541"/>
    <cellStyle name="Output 3 9 8" xfId="13955"/>
    <cellStyle name="Output 3 9 8 2" xfId="32282"/>
    <cellStyle name="Output 3 9 8 2 2" xfId="51971"/>
    <cellStyle name="Output 3 9 8 3" xfId="28392"/>
    <cellStyle name="Output 3 9 8 4" xfId="46686"/>
    <cellStyle name="Output 3 9 9" xfId="14217"/>
    <cellStyle name="Output 3 9 9 2" xfId="32544"/>
    <cellStyle name="Output 3 9 9 2 2" xfId="52119"/>
    <cellStyle name="Output 3 9 9 3" xfId="27195"/>
    <cellStyle name="Output 3 9 9 4" xfId="46948"/>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920"/>
    <cellStyle name="Percent 3 10 2" xfId="7548"/>
    <cellStyle name="Percent 3 10 2 2" xfId="16734"/>
    <cellStyle name="Percent 3 10 2 2 2" xfId="22542"/>
    <cellStyle name="Percent 3 10 2 3" xfId="19255"/>
    <cellStyle name="Percent 3 10 3" xfId="10610"/>
    <cellStyle name="Percent 3 10 3 2" xfId="21373"/>
    <cellStyle name="Percent 3 10 4" xfId="18086"/>
    <cellStyle name="Percent 3 11" xfId="3197"/>
    <cellStyle name="Percent 3 11 2" xfId="10246"/>
    <cellStyle name="Percent 3 11 2 2" xfId="21190"/>
    <cellStyle name="Percent 3 11 3" xfId="17903"/>
    <cellStyle name="Percent 3 12" xfId="7358"/>
    <cellStyle name="Percent 3 12 2" xfId="9983"/>
    <cellStyle name="Percent 3 12 2 2" xfId="21007"/>
    <cellStyle name="Percent 3 12 3" xfId="19072"/>
    <cellStyle name="Percent 3 13" xfId="16551"/>
    <cellStyle name="Percent 3 13 2" xfId="22359"/>
    <cellStyle name="Percent 3 14" xfId="9215"/>
    <cellStyle name="Percent 3 14 2" xfId="20241"/>
    <cellStyle name="Percent 3 15" xfId="17720"/>
    <cellStyle name="Percent 3 16" xfId="685"/>
    <cellStyle name="Percent 3 2" xfId="442"/>
    <cellStyle name="Percent 3 3" xfId="540"/>
    <cellStyle name="Percent 3 3 10" xfId="9252"/>
    <cellStyle name="Percent 3 3 10 2" xfId="20278"/>
    <cellStyle name="Percent 3 3 11" xfId="17794"/>
    <cellStyle name="Percent 3 3 12" xfId="802"/>
    <cellStyle name="Percent 3 3 2" xfId="1104"/>
    <cellStyle name="Percent 3 3 2 2" xfId="1833"/>
    <cellStyle name="Percent 3 3 2 2 2" xfId="8331"/>
    <cellStyle name="Percent 3 3 2 2 2 2" xfId="17429"/>
    <cellStyle name="Percent 3 3 2 2 2 2 2" xfId="23237"/>
    <cellStyle name="Percent 3 3 2 2 2 3" xfId="19950"/>
    <cellStyle name="Percent 3 3 2 2 3" xfId="11353"/>
    <cellStyle name="Percent 3 3 2 2 3 2" xfId="22068"/>
    <cellStyle name="Percent 3 3 2 2 4" xfId="18781"/>
    <cellStyle name="Percent 3 3 2 3" xfId="7732"/>
    <cellStyle name="Percent 3 3 2 3 2" xfId="10721"/>
    <cellStyle name="Percent 3 3 2 3 2 2" xfId="21484"/>
    <cellStyle name="Percent 3 3 2 3 3" xfId="19366"/>
    <cellStyle name="Percent 3 3 2 4" xfId="16845"/>
    <cellStyle name="Percent 3 3 2 4 2" xfId="22653"/>
    <cellStyle name="Percent 3 3 2 5" xfId="9508"/>
    <cellStyle name="Percent 3 3 2 5 2" xfId="20534"/>
    <cellStyle name="Percent 3 3 2 6" xfId="18197"/>
    <cellStyle name="Percent 3 3 3" xfId="1326"/>
    <cellStyle name="Percent 3 3 3 2" xfId="2056"/>
    <cellStyle name="Percent 3 3 3 2 2" xfId="8533"/>
    <cellStyle name="Percent 3 3 3 2 2 2" xfId="17575"/>
    <cellStyle name="Percent 3 3 3 2 2 2 2" xfId="23383"/>
    <cellStyle name="Percent 3 3 3 2 2 3" xfId="20096"/>
    <cellStyle name="Percent 3 3 3 2 3" xfId="11506"/>
    <cellStyle name="Percent 3 3 3 2 3 2" xfId="22214"/>
    <cellStyle name="Percent 3 3 3 2 4" xfId="18927"/>
    <cellStyle name="Percent 3 3 3 3" xfId="7889"/>
    <cellStyle name="Percent 3 3 3 3 2" xfId="10894"/>
    <cellStyle name="Percent 3 3 3 3 2 2" xfId="21630"/>
    <cellStyle name="Percent 3 3 3 3 3" xfId="19512"/>
    <cellStyle name="Percent 3 3 3 4" xfId="16991"/>
    <cellStyle name="Percent 3 3 3 4 2" xfId="22799"/>
    <cellStyle name="Percent 3 3 3 5" xfId="9654"/>
    <cellStyle name="Percent 3 3 3 5 2" xfId="20680"/>
    <cellStyle name="Percent 3 3 3 6" xfId="18343"/>
    <cellStyle name="Percent 3 3 4" xfId="1540"/>
    <cellStyle name="Percent 3 3 4 2" xfId="8071"/>
    <cellStyle name="Percent 3 3 4 2 2" xfId="11084"/>
    <cellStyle name="Percent 3 3 4 2 2 2" xfId="21812"/>
    <cellStyle name="Percent 3 3 4 2 3" xfId="19694"/>
    <cellStyle name="Percent 3 3 4 3" xfId="17173"/>
    <cellStyle name="Percent 3 3 4 3 2" xfId="22981"/>
    <cellStyle name="Percent 3 3 4 4" xfId="9836"/>
    <cellStyle name="Percent 3 3 4 4 2" xfId="20862"/>
    <cellStyle name="Percent 3 3 4 5" xfId="18525"/>
    <cellStyle name="Percent 3 3 5" xfId="1755"/>
    <cellStyle name="Percent 3 3 5 2" xfId="8253"/>
    <cellStyle name="Percent 3 3 5 2 2" xfId="11279"/>
    <cellStyle name="Percent 3 3 5 2 2 2" xfId="21994"/>
    <cellStyle name="Percent 3 3 5 2 3" xfId="19876"/>
    <cellStyle name="Percent 3 3 5 3" xfId="17355"/>
    <cellStyle name="Percent 3 3 5 3 2" xfId="23163"/>
    <cellStyle name="Percent 3 3 5 4" xfId="9434"/>
    <cellStyle name="Percent 3 3 5 4 2" xfId="20460"/>
    <cellStyle name="Percent 3 3 5 5" xfId="18707"/>
    <cellStyle name="Percent 3 3 6" xfId="1029"/>
    <cellStyle name="Percent 3 3 6 2" xfId="7657"/>
    <cellStyle name="Percent 3 3 6 2 2" xfId="16771"/>
    <cellStyle name="Percent 3 3 6 2 2 2" xfId="22579"/>
    <cellStyle name="Percent 3 3 6 2 3" xfId="19292"/>
    <cellStyle name="Percent 3 3 6 3" xfId="10647"/>
    <cellStyle name="Percent 3 3 6 3 2" xfId="21410"/>
    <cellStyle name="Percent 3 3 6 4" xfId="18123"/>
    <cellStyle name="Percent 3 3 7" xfId="3452"/>
    <cellStyle name="Percent 3 3 7 2" xfId="10487"/>
    <cellStyle name="Percent 3 3 7 2 2" xfId="21264"/>
    <cellStyle name="Percent 3 3 7 3" xfId="17977"/>
    <cellStyle name="Percent 3 3 8" xfId="7432"/>
    <cellStyle name="Percent 3 3 8 2" xfId="10102"/>
    <cellStyle name="Percent 3 3 8 2 2" xfId="21081"/>
    <cellStyle name="Percent 3 3 8 3" xfId="19146"/>
    <cellStyle name="Percent 3 3 9" xfId="16625"/>
    <cellStyle name="Percent 3 3 9 2" xfId="22433"/>
    <cellStyle name="Percent 3 4" xfId="580"/>
    <cellStyle name="Percent 3 4 10" xfId="17830"/>
    <cellStyle name="Percent 3 4 11" xfId="838"/>
    <cellStyle name="Percent 3 4 2" xfId="1366"/>
    <cellStyle name="Percent 3 4 2 2" xfId="2092"/>
    <cellStyle name="Percent 3 4 2 2 2" xfId="8569"/>
    <cellStyle name="Percent 3 4 2 2 2 2" xfId="17611"/>
    <cellStyle name="Percent 3 4 2 2 2 2 2" xfId="23419"/>
    <cellStyle name="Percent 3 4 2 2 2 3" xfId="20132"/>
    <cellStyle name="Percent 3 4 2 2 3" xfId="11542"/>
    <cellStyle name="Percent 3 4 2 2 3 2" xfId="22250"/>
    <cellStyle name="Percent 3 4 2 2 4" xfId="18963"/>
    <cellStyle name="Percent 3 4 2 3" xfId="7925"/>
    <cellStyle name="Percent 3 4 2 3 2" xfId="10930"/>
    <cellStyle name="Percent 3 4 2 3 2 2" xfId="21666"/>
    <cellStyle name="Percent 3 4 2 3 3" xfId="19548"/>
    <cellStyle name="Percent 3 4 2 4" xfId="17027"/>
    <cellStyle name="Percent 3 4 2 4 2" xfId="22835"/>
    <cellStyle name="Percent 3 4 2 5" xfId="9690"/>
    <cellStyle name="Percent 3 4 2 5 2" xfId="20716"/>
    <cellStyle name="Percent 3 4 2 6" xfId="18379"/>
    <cellStyle name="Percent 3 4 3" xfId="1576"/>
    <cellStyle name="Percent 3 4 3 2" xfId="8107"/>
    <cellStyle name="Percent 3 4 3 2 2" xfId="11120"/>
    <cellStyle name="Percent 3 4 3 2 2 2" xfId="21848"/>
    <cellStyle name="Percent 3 4 3 2 3" xfId="19730"/>
    <cellStyle name="Percent 3 4 3 3" xfId="17209"/>
    <cellStyle name="Percent 3 4 3 3 2" xfId="23017"/>
    <cellStyle name="Percent 3 4 3 4" xfId="9872"/>
    <cellStyle name="Percent 3 4 3 4 2" xfId="20898"/>
    <cellStyle name="Percent 3 4 3 5" xfId="18561"/>
    <cellStyle name="Percent 3 4 4" xfId="1871"/>
    <cellStyle name="Percent 3 4 4 2" xfId="8367"/>
    <cellStyle name="Percent 3 4 4 2 2" xfId="11389"/>
    <cellStyle name="Percent 3 4 4 2 2 2" xfId="22104"/>
    <cellStyle name="Percent 3 4 4 2 3" xfId="19986"/>
    <cellStyle name="Percent 3 4 4 3" xfId="17465"/>
    <cellStyle name="Percent 3 4 4 3 2" xfId="23273"/>
    <cellStyle name="Percent 3 4 4 4" xfId="9544"/>
    <cellStyle name="Percent 3 4 4 4 2" xfId="20570"/>
    <cellStyle name="Percent 3 4 4 5" xfId="18817"/>
    <cellStyle name="Percent 3 4 5" xfId="1141"/>
    <cellStyle name="Percent 3 4 5 2" xfId="7769"/>
    <cellStyle name="Percent 3 4 5 2 2" xfId="16881"/>
    <cellStyle name="Percent 3 4 5 2 2 2" xfId="22689"/>
    <cellStyle name="Percent 3 4 5 2 3" xfId="19402"/>
    <cellStyle name="Percent 3 4 5 3" xfId="10757"/>
    <cellStyle name="Percent 3 4 5 3 2" xfId="21520"/>
    <cellStyle name="Percent 3 4 5 4" xfId="18233"/>
    <cellStyle name="Percent 3 4 6" xfId="3491"/>
    <cellStyle name="Percent 3 4 6 2" xfId="10526"/>
    <cellStyle name="Percent 3 4 6 2 2" xfId="21300"/>
    <cellStyle name="Percent 3 4 6 3" xfId="18013"/>
    <cellStyle name="Percent 3 4 7" xfId="7468"/>
    <cellStyle name="Percent 3 4 7 2" xfId="10138"/>
    <cellStyle name="Percent 3 4 7 2 2" xfId="21117"/>
    <cellStyle name="Percent 3 4 7 3" xfId="19182"/>
    <cellStyle name="Percent 3 4 8" xfId="16661"/>
    <cellStyle name="Percent 3 4 8 2" xfId="22469"/>
    <cellStyle name="Percent 3 4 9" xfId="9288"/>
    <cellStyle name="Percent 3 4 9 2" xfId="20314"/>
    <cellStyle name="Percent 3 5" xfId="634"/>
    <cellStyle name="Percent 3 5 10" xfId="17866"/>
    <cellStyle name="Percent 3 5 11" xfId="875"/>
    <cellStyle name="Percent 3 5 2" xfId="1420"/>
    <cellStyle name="Percent 3 5 2 2" xfId="2128"/>
    <cellStyle name="Percent 3 5 2 2 2" xfId="8605"/>
    <cellStyle name="Percent 3 5 2 2 2 2" xfId="17647"/>
    <cellStyle name="Percent 3 5 2 2 2 2 2" xfId="23455"/>
    <cellStyle name="Percent 3 5 2 2 2 3" xfId="20168"/>
    <cellStyle name="Percent 3 5 2 2 3" xfId="11578"/>
    <cellStyle name="Percent 3 5 2 2 3 2" xfId="22286"/>
    <cellStyle name="Percent 3 5 2 2 4" xfId="18999"/>
    <cellStyle name="Percent 3 5 2 3" xfId="7961"/>
    <cellStyle name="Percent 3 5 2 3 2" xfId="10972"/>
    <cellStyle name="Percent 3 5 2 3 2 2" xfId="21702"/>
    <cellStyle name="Percent 3 5 2 3 3" xfId="19584"/>
    <cellStyle name="Percent 3 5 2 4" xfId="17063"/>
    <cellStyle name="Percent 3 5 2 4 2" xfId="22871"/>
    <cellStyle name="Percent 3 5 2 5" xfId="9726"/>
    <cellStyle name="Percent 3 5 2 5 2" xfId="20752"/>
    <cellStyle name="Percent 3 5 2 6" xfId="18415"/>
    <cellStyle name="Percent 3 5 3" xfId="1612"/>
    <cellStyle name="Percent 3 5 3 2" xfId="8143"/>
    <cellStyle name="Percent 3 5 3 2 2" xfId="11156"/>
    <cellStyle name="Percent 3 5 3 2 2 2" xfId="21884"/>
    <cellStyle name="Percent 3 5 3 2 3" xfId="19766"/>
    <cellStyle name="Percent 3 5 3 3" xfId="17245"/>
    <cellStyle name="Percent 3 5 3 3 2" xfId="23053"/>
    <cellStyle name="Percent 3 5 3 4" xfId="9908"/>
    <cellStyle name="Percent 3 5 3 4 2" xfId="20934"/>
    <cellStyle name="Percent 3 5 3 5" xfId="18597"/>
    <cellStyle name="Percent 3 5 4" xfId="1921"/>
    <cellStyle name="Percent 3 5 4 2" xfId="8403"/>
    <cellStyle name="Percent 3 5 4 2 2" xfId="11430"/>
    <cellStyle name="Percent 3 5 4 2 2 2" xfId="22140"/>
    <cellStyle name="Percent 3 5 4 2 3" xfId="20022"/>
    <cellStyle name="Percent 3 5 4 3" xfId="17501"/>
    <cellStyle name="Percent 3 5 4 3 2" xfId="23309"/>
    <cellStyle name="Percent 3 5 4 4" xfId="9580"/>
    <cellStyle name="Percent 3 5 4 4 2" xfId="20606"/>
    <cellStyle name="Percent 3 5 4 5" xfId="18853"/>
    <cellStyle name="Percent 3 5 5" xfId="1181"/>
    <cellStyle name="Percent 3 5 5 2" xfId="7809"/>
    <cellStyle name="Percent 3 5 5 2 2" xfId="16917"/>
    <cellStyle name="Percent 3 5 5 2 2 2" xfId="22725"/>
    <cellStyle name="Percent 3 5 5 2 3" xfId="19438"/>
    <cellStyle name="Percent 3 5 5 3" xfId="10793"/>
    <cellStyle name="Percent 3 5 5 3 2" xfId="21556"/>
    <cellStyle name="Percent 3 5 5 4" xfId="18269"/>
    <cellStyle name="Percent 3 5 6" xfId="3536"/>
    <cellStyle name="Percent 3 5 6 2" xfId="10570"/>
    <cellStyle name="Percent 3 5 6 2 2" xfId="21336"/>
    <cellStyle name="Percent 3 5 6 3" xfId="18049"/>
    <cellStyle name="Percent 3 5 7" xfId="7504"/>
    <cellStyle name="Percent 3 5 7 2" xfId="10179"/>
    <cellStyle name="Percent 3 5 7 2 2" xfId="21153"/>
    <cellStyle name="Percent 3 5 7 3" xfId="19218"/>
    <cellStyle name="Percent 3 5 8" xfId="16697"/>
    <cellStyle name="Percent 3 5 8 2" xfId="22505"/>
    <cellStyle name="Percent 3 5 9" xfId="9324"/>
    <cellStyle name="Percent 3 5 9 2" xfId="20350"/>
    <cellStyle name="Percent 3 6" xfId="503"/>
    <cellStyle name="Percent 3 6 10" xfId="17757"/>
    <cellStyle name="Percent 3 6 11" xfId="731"/>
    <cellStyle name="Percent 3 6 2" xfId="1461"/>
    <cellStyle name="Percent 3 6 2 2" xfId="2164"/>
    <cellStyle name="Percent 3 6 2 2 2" xfId="8641"/>
    <cellStyle name="Percent 3 6 2 2 2 2" xfId="17683"/>
    <cellStyle name="Percent 3 6 2 2 2 2 2" xfId="23491"/>
    <cellStyle name="Percent 3 6 2 2 2 3" xfId="20204"/>
    <cellStyle name="Percent 3 6 2 2 3" xfId="11614"/>
    <cellStyle name="Percent 3 6 2 2 3 2" xfId="22322"/>
    <cellStyle name="Percent 3 6 2 2 4" xfId="19035"/>
    <cellStyle name="Percent 3 6 2 3" xfId="7997"/>
    <cellStyle name="Percent 3 6 2 3 2" xfId="11009"/>
    <cellStyle name="Percent 3 6 2 3 2 2" xfId="21738"/>
    <cellStyle name="Percent 3 6 2 3 3" xfId="19620"/>
    <cellStyle name="Percent 3 6 2 4" xfId="17099"/>
    <cellStyle name="Percent 3 6 2 4 2" xfId="22907"/>
    <cellStyle name="Percent 3 6 2 5" xfId="9762"/>
    <cellStyle name="Percent 3 6 2 5 2" xfId="20788"/>
    <cellStyle name="Percent 3 6 2 6" xfId="18451"/>
    <cellStyle name="Percent 3 6 3" xfId="1648"/>
    <cellStyle name="Percent 3 6 3 2" xfId="8179"/>
    <cellStyle name="Percent 3 6 3 2 2" xfId="11192"/>
    <cellStyle name="Percent 3 6 3 2 2 2" xfId="21920"/>
    <cellStyle name="Percent 3 6 3 2 3" xfId="19802"/>
    <cellStyle name="Percent 3 6 3 3" xfId="17281"/>
    <cellStyle name="Percent 3 6 3 3 2" xfId="23089"/>
    <cellStyle name="Percent 3 6 3 4" xfId="9944"/>
    <cellStyle name="Percent 3 6 3 4 2" xfId="20970"/>
    <cellStyle name="Percent 3 6 3 5" xfId="18633"/>
    <cellStyle name="Percent 3 6 4" xfId="1792"/>
    <cellStyle name="Percent 3 6 4 2" xfId="8290"/>
    <cellStyle name="Percent 3 6 4 2 2" xfId="11316"/>
    <cellStyle name="Percent 3 6 4 2 2 2" xfId="22031"/>
    <cellStyle name="Percent 3 6 4 2 3" xfId="19913"/>
    <cellStyle name="Percent 3 6 4 3" xfId="17392"/>
    <cellStyle name="Percent 3 6 4 3 2" xfId="23200"/>
    <cellStyle name="Percent 3 6 4 4" xfId="9471"/>
    <cellStyle name="Percent 3 6 4 4 2" xfId="20497"/>
    <cellStyle name="Percent 3 6 4 5" xfId="18744"/>
    <cellStyle name="Percent 3 6 5" xfId="1066"/>
    <cellStyle name="Percent 3 6 5 2" xfId="7694"/>
    <cellStyle name="Percent 3 6 5 2 2" xfId="16808"/>
    <cellStyle name="Percent 3 6 5 2 2 2" xfId="22616"/>
    <cellStyle name="Percent 3 6 5 2 3" xfId="19329"/>
    <cellStyle name="Percent 3 6 5 3" xfId="10684"/>
    <cellStyle name="Percent 3 6 5 3 2" xfId="21447"/>
    <cellStyle name="Percent 3 6 5 4" xfId="18160"/>
    <cellStyle name="Percent 3 6 6" xfId="3393"/>
    <cellStyle name="Percent 3 6 6 2" xfId="10429"/>
    <cellStyle name="Percent 3 6 6 2 2" xfId="21227"/>
    <cellStyle name="Percent 3 6 6 3" xfId="17940"/>
    <cellStyle name="Percent 3 6 7" xfId="7395"/>
    <cellStyle name="Percent 3 6 7 2" xfId="10061"/>
    <cellStyle name="Percent 3 6 7 2 2" xfId="21044"/>
    <cellStyle name="Percent 3 6 7 3" xfId="19109"/>
    <cellStyle name="Percent 3 6 8" xfId="16588"/>
    <cellStyle name="Percent 3 6 8 2" xfId="22396"/>
    <cellStyle name="Percent 3 6 9" xfId="9360"/>
    <cellStyle name="Percent 3 6 9 2" xfId="20386"/>
    <cellStyle name="Percent 3 7" xfId="1255"/>
    <cellStyle name="Percent 3 7 2" xfId="2019"/>
    <cellStyle name="Percent 3 7 2 2" xfId="8496"/>
    <cellStyle name="Percent 3 7 2 2 2" xfId="17538"/>
    <cellStyle name="Percent 3 7 2 2 2 2" xfId="23346"/>
    <cellStyle name="Percent 3 7 2 2 3" xfId="20059"/>
    <cellStyle name="Percent 3 7 2 3" xfId="11469"/>
    <cellStyle name="Percent 3 7 2 3 2" xfId="22177"/>
    <cellStyle name="Percent 3 7 2 4" xfId="18890"/>
    <cellStyle name="Percent 3 7 3" xfId="7852"/>
    <cellStyle name="Percent 3 7 3 2" xfId="10849"/>
    <cellStyle name="Percent 3 7 3 2 2" xfId="21593"/>
    <cellStyle name="Percent 3 7 3 3" xfId="19475"/>
    <cellStyle name="Percent 3 7 4" xfId="16954"/>
    <cellStyle name="Percent 3 7 4 2" xfId="22762"/>
    <cellStyle name="Percent 3 7 5" xfId="9617"/>
    <cellStyle name="Percent 3 7 5 2" xfId="20643"/>
    <cellStyle name="Percent 3 7 6" xfId="18306"/>
    <cellStyle name="Percent 3 8" xfId="1503"/>
    <cellStyle name="Percent 3 8 2" xfId="8034"/>
    <cellStyle name="Percent 3 8 2 2" xfId="11047"/>
    <cellStyle name="Percent 3 8 2 2 2" xfId="21775"/>
    <cellStyle name="Percent 3 8 2 3" xfId="19657"/>
    <cellStyle name="Percent 3 8 3" xfId="17136"/>
    <cellStyle name="Percent 3 8 3 2" xfId="22944"/>
    <cellStyle name="Percent 3 8 4" xfId="9799"/>
    <cellStyle name="Percent 3 8 4 2" xfId="20825"/>
    <cellStyle name="Percent 3 8 5" xfId="18488"/>
    <cellStyle name="Percent 3 9" xfId="1689"/>
    <cellStyle name="Percent 3 9 2" xfId="8216"/>
    <cellStyle name="Percent 3 9 2 2" xfId="11231"/>
    <cellStyle name="Percent 3 9 2 2 2" xfId="21957"/>
    <cellStyle name="Percent 3 9 2 3" xfId="19839"/>
    <cellStyle name="Percent 3 9 3" xfId="17318"/>
    <cellStyle name="Percent 3 9 3 2" xfId="23126"/>
    <cellStyle name="Percent 3 9 4" xfId="9397"/>
    <cellStyle name="Percent 3 9 4 2" xfId="20423"/>
    <cellStyle name="Percent 3 9 5" xfId="18670"/>
    <cellStyle name="Percent 4" xfId="443"/>
    <cellStyle name="Percent 5" xfId="444"/>
    <cellStyle name="Percent 6" xfId="445"/>
    <cellStyle name="Percent 7" xfId="455"/>
    <cellStyle name="Percent 7 10" xfId="3359"/>
    <cellStyle name="Percent 7 10 2" xfId="10395"/>
    <cellStyle name="Percent 7 10 2 2" xfId="21208"/>
    <cellStyle name="Percent 7 10 3" xfId="17921"/>
    <cellStyle name="Percent 7 11" xfId="7376"/>
    <cellStyle name="Percent 7 11 2" xfId="10035"/>
    <cellStyle name="Percent 7 11 2 2" xfId="21025"/>
    <cellStyle name="Percent 7 11 3" xfId="19090"/>
    <cellStyle name="Percent 7 12" xfId="16569"/>
    <cellStyle name="Percent 7 12 2" xfId="22377"/>
    <cellStyle name="Percent 7 13" xfId="9233"/>
    <cellStyle name="Percent 7 13 2" xfId="20259"/>
    <cellStyle name="Percent 7 14" xfId="17738"/>
    <cellStyle name="Percent 7 15" xfId="705"/>
    <cellStyle name="Percent 7 2" xfId="558"/>
    <cellStyle name="Percent 7 2 10" xfId="9270"/>
    <cellStyle name="Percent 7 2 10 2" xfId="20296"/>
    <cellStyle name="Percent 7 2 11" xfId="17812"/>
    <cellStyle name="Percent 7 2 12" xfId="820"/>
    <cellStyle name="Percent 7 2 2" xfId="1122"/>
    <cellStyle name="Percent 7 2 2 2" xfId="1851"/>
    <cellStyle name="Percent 7 2 2 2 2" xfId="8349"/>
    <cellStyle name="Percent 7 2 2 2 2 2" xfId="17447"/>
    <cellStyle name="Percent 7 2 2 2 2 2 2" xfId="23255"/>
    <cellStyle name="Percent 7 2 2 2 2 3" xfId="19968"/>
    <cellStyle name="Percent 7 2 2 2 3" xfId="11371"/>
    <cellStyle name="Percent 7 2 2 2 3 2" xfId="22086"/>
    <cellStyle name="Percent 7 2 2 2 4" xfId="18799"/>
    <cellStyle name="Percent 7 2 2 3" xfId="7750"/>
    <cellStyle name="Percent 7 2 2 3 2" xfId="10739"/>
    <cellStyle name="Percent 7 2 2 3 2 2" xfId="21502"/>
    <cellStyle name="Percent 7 2 2 3 3" xfId="19384"/>
    <cellStyle name="Percent 7 2 2 4" xfId="16863"/>
    <cellStyle name="Percent 7 2 2 4 2" xfId="22671"/>
    <cellStyle name="Percent 7 2 2 5" xfId="9526"/>
    <cellStyle name="Percent 7 2 2 5 2" xfId="20552"/>
    <cellStyle name="Percent 7 2 2 6" xfId="18215"/>
    <cellStyle name="Percent 7 2 3" xfId="1344"/>
    <cellStyle name="Percent 7 2 3 2" xfId="2074"/>
    <cellStyle name="Percent 7 2 3 2 2" xfId="8551"/>
    <cellStyle name="Percent 7 2 3 2 2 2" xfId="17593"/>
    <cellStyle name="Percent 7 2 3 2 2 2 2" xfId="23401"/>
    <cellStyle name="Percent 7 2 3 2 2 3" xfId="20114"/>
    <cellStyle name="Percent 7 2 3 2 3" xfId="11524"/>
    <cellStyle name="Percent 7 2 3 2 3 2" xfId="22232"/>
    <cellStyle name="Percent 7 2 3 2 4" xfId="18945"/>
    <cellStyle name="Percent 7 2 3 3" xfId="7907"/>
    <cellStyle name="Percent 7 2 3 3 2" xfId="10912"/>
    <cellStyle name="Percent 7 2 3 3 2 2" xfId="21648"/>
    <cellStyle name="Percent 7 2 3 3 3" xfId="19530"/>
    <cellStyle name="Percent 7 2 3 4" xfId="17009"/>
    <cellStyle name="Percent 7 2 3 4 2" xfId="22817"/>
    <cellStyle name="Percent 7 2 3 5" xfId="9672"/>
    <cellStyle name="Percent 7 2 3 5 2" xfId="20698"/>
    <cellStyle name="Percent 7 2 3 6" xfId="18361"/>
    <cellStyle name="Percent 7 2 4" xfId="1558"/>
    <cellStyle name="Percent 7 2 4 2" xfId="8089"/>
    <cellStyle name="Percent 7 2 4 2 2" xfId="11102"/>
    <cellStyle name="Percent 7 2 4 2 2 2" xfId="21830"/>
    <cellStyle name="Percent 7 2 4 2 3" xfId="19712"/>
    <cellStyle name="Percent 7 2 4 3" xfId="17191"/>
    <cellStyle name="Percent 7 2 4 3 2" xfId="22999"/>
    <cellStyle name="Percent 7 2 4 4" xfId="9854"/>
    <cellStyle name="Percent 7 2 4 4 2" xfId="20880"/>
    <cellStyle name="Percent 7 2 4 5" xfId="18543"/>
    <cellStyle name="Percent 7 2 5" xfId="1773"/>
    <cellStyle name="Percent 7 2 5 2" xfId="8271"/>
    <cellStyle name="Percent 7 2 5 2 2" xfId="11297"/>
    <cellStyle name="Percent 7 2 5 2 2 2" xfId="22012"/>
    <cellStyle name="Percent 7 2 5 2 3" xfId="19894"/>
    <cellStyle name="Percent 7 2 5 3" xfId="17373"/>
    <cellStyle name="Percent 7 2 5 3 2" xfId="23181"/>
    <cellStyle name="Percent 7 2 5 4" xfId="9452"/>
    <cellStyle name="Percent 7 2 5 4 2" xfId="20478"/>
    <cellStyle name="Percent 7 2 5 5" xfId="18725"/>
    <cellStyle name="Percent 7 2 6" xfId="1047"/>
    <cellStyle name="Percent 7 2 6 2" xfId="7675"/>
    <cellStyle name="Percent 7 2 6 2 2" xfId="16789"/>
    <cellStyle name="Percent 7 2 6 2 2 2" xfId="22597"/>
    <cellStyle name="Percent 7 2 6 2 3" xfId="19310"/>
    <cellStyle name="Percent 7 2 6 3" xfId="10665"/>
    <cellStyle name="Percent 7 2 6 3 2" xfId="21428"/>
    <cellStyle name="Percent 7 2 6 4" xfId="18141"/>
    <cellStyle name="Percent 7 2 7" xfId="3470"/>
    <cellStyle name="Percent 7 2 7 2" xfId="10505"/>
    <cellStyle name="Percent 7 2 7 2 2" xfId="21282"/>
    <cellStyle name="Percent 7 2 7 3" xfId="17995"/>
    <cellStyle name="Percent 7 2 8" xfId="7450"/>
    <cellStyle name="Percent 7 2 8 2" xfId="10120"/>
    <cellStyle name="Percent 7 2 8 2 2" xfId="21099"/>
    <cellStyle name="Percent 7 2 8 3" xfId="19164"/>
    <cellStyle name="Percent 7 2 9" xfId="16643"/>
    <cellStyle name="Percent 7 2 9 2" xfId="22451"/>
    <cellStyle name="Percent 7 3" xfId="616"/>
    <cellStyle name="Percent 7 3 10" xfId="17848"/>
    <cellStyle name="Percent 7 3 11" xfId="857"/>
    <cellStyle name="Percent 7 3 2" xfId="1402"/>
    <cellStyle name="Percent 7 3 2 2" xfId="2110"/>
    <cellStyle name="Percent 7 3 2 2 2" xfId="8587"/>
    <cellStyle name="Percent 7 3 2 2 2 2" xfId="17629"/>
    <cellStyle name="Percent 7 3 2 2 2 2 2" xfId="23437"/>
    <cellStyle name="Percent 7 3 2 2 2 3" xfId="20150"/>
    <cellStyle name="Percent 7 3 2 2 3" xfId="11560"/>
    <cellStyle name="Percent 7 3 2 2 3 2" xfId="22268"/>
    <cellStyle name="Percent 7 3 2 2 4" xfId="18981"/>
    <cellStyle name="Percent 7 3 2 3" xfId="7943"/>
    <cellStyle name="Percent 7 3 2 3 2" xfId="10954"/>
    <cellStyle name="Percent 7 3 2 3 2 2" xfId="21684"/>
    <cellStyle name="Percent 7 3 2 3 3" xfId="19566"/>
    <cellStyle name="Percent 7 3 2 4" xfId="17045"/>
    <cellStyle name="Percent 7 3 2 4 2" xfId="22853"/>
    <cellStyle name="Percent 7 3 2 5" xfId="9708"/>
    <cellStyle name="Percent 7 3 2 5 2" xfId="20734"/>
    <cellStyle name="Percent 7 3 2 6" xfId="18397"/>
    <cellStyle name="Percent 7 3 3" xfId="1594"/>
    <cellStyle name="Percent 7 3 3 2" xfId="8125"/>
    <cellStyle name="Percent 7 3 3 2 2" xfId="11138"/>
    <cellStyle name="Percent 7 3 3 2 2 2" xfId="21866"/>
    <cellStyle name="Percent 7 3 3 2 3" xfId="19748"/>
    <cellStyle name="Percent 7 3 3 3" xfId="17227"/>
    <cellStyle name="Percent 7 3 3 3 2" xfId="23035"/>
    <cellStyle name="Percent 7 3 3 4" xfId="9890"/>
    <cellStyle name="Percent 7 3 3 4 2" xfId="20916"/>
    <cellStyle name="Percent 7 3 3 5" xfId="18579"/>
    <cellStyle name="Percent 7 3 4" xfId="1903"/>
    <cellStyle name="Percent 7 3 4 2" xfId="8385"/>
    <cellStyle name="Percent 7 3 4 2 2" xfId="11412"/>
    <cellStyle name="Percent 7 3 4 2 2 2" xfId="22122"/>
    <cellStyle name="Percent 7 3 4 2 3" xfId="20004"/>
    <cellStyle name="Percent 7 3 4 3" xfId="17483"/>
    <cellStyle name="Percent 7 3 4 3 2" xfId="23291"/>
    <cellStyle name="Percent 7 3 4 4" xfId="9562"/>
    <cellStyle name="Percent 7 3 4 4 2" xfId="20588"/>
    <cellStyle name="Percent 7 3 4 5" xfId="18835"/>
    <cellStyle name="Percent 7 3 5" xfId="1163"/>
    <cellStyle name="Percent 7 3 5 2" xfId="7791"/>
    <cellStyle name="Percent 7 3 5 2 2" xfId="16899"/>
    <cellStyle name="Percent 7 3 5 2 2 2" xfId="22707"/>
    <cellStyle name="Percent 7 3 5 2 3" xfId="19420"/>
    <cellStyle name="Percent 7 3 5 3" xfId="10775"/>
    <cellStyle name="Percent 7 3 5 3 2" xfId="21538"/>
    <cellStyle name="Percent 7 3 5 4" xfId="18251"/>
    <cellStyle name="Percent 7 3 6" xfId="3518"/>
    <cellStyle name="Percent 7 3 6 2" xfId="10552"/>
    <cellStyle name="Percent 7 3 6 2 2" xfId="21318"/>
    <cellStyle name="Percent 7 3 6 3" xfId="18031"/>
    <cellStyle name="Percent 7 3 7" xfId="7486"/>
    <cellStyle name="Percent 7 3 7 2" xfId="10161"/>
    <cellStyle name="Percent 7 3 7 2 2" xfId="21135"/>
    <cellStyle name="Percent 7 3 7 3" xfId="19200"/>
    <cellStyle name="Percent 7 3 8" xfId="16679"/>
    <cellStyle name="Percent 7 3 8 2" xfId="22487"/>
    <cellStyle name="Percent 7 3 9" xfId="9306"/>
    <cellStyle name="Percent 7 3 9 2" xfId="20332"/>
    <cellStyle name="Percent 7 4" xfId="657"/>
    <cellStyle name="Percent 7 4 10" xfId="17884"/>
    <cellStyle name="Percent 7 4 11" xfId="893"/>
    <cellStyle name="Percent 7 4 2" xfId="1443"/>
    <cellStyle name="Percent 7 4 2 2" xfId="2146"/>
    <cellStyle name="Percent 7 4 2 2 2" xfId="8623"/>
    <cellStyle name="Percent 7 4 2 2 2 2" xfId="17665"/>
    <cellStyle name="Percent 7 4 2 2 2 2 2" xfId="23473"/>
    <cellStyle name="Percent 7 4 2 2 2 3" xfId="20186"/>
    <cellStyle name="Percent 7 4 2 2 3" xfId="11596"/>
    <cellStyle name="Percent 7 4 2 2 3 2" xfId="22304"/>
    <cellStyle name="Percent 7 4 2 2 4" xfId="19017"/>
    <cellStyle name="Percent 7 4 2 3" xfId="7979"/>
    <cellStyle name="Percent 7 4 2 3 2" xfId="10991"/>
    <cellStyle name="Percent 7 4 2 3 2 2" xfId="21720"/>
    <cellStyle name="Percent 7 4 2 3 3" xfId="19602"/>
    <cellStyle name="Percent 7 4 2 4" xfId="17081"/>
    <cellStyle name="Percent 7 4 2 4 2" xfId="22889"/>
    <cellStyle name="Percent 7 4 2 5" xfId="9744"/>
    <cellStyle name="Percent 7 4 2 5 2" xfId="20770"/>
    <cellStyle name="Percent 7 4 2 6" xfId="18433"/>
    <cellStyle name="Percent 7 4 3" xfId="1630"/>
    <cellStyle name="Percent 7 4 3 2" xfId="8161"/>
    <cellStyle name="Percent 7 4 3 2 2" xfId="11174"/>
    <cellStyle name="Percent 7 4 3 2 2 2" xfId="21902"/>
    <cellStyle name="Percent 7 4 3 2 3" xfId="19784"/>
    <cellStyle name="Percent 7 4 3 3" xfId="17263"/>
    <cellStyle name="Percent 7 4 3 3 2" xfId="23071"/>
    <cellStyle name="Percent 7 4 3 4" xfId="9926"/>
    <cellStyle name="Percent 7 4 3 4 2" xfId="20952"/>
    <cellStyle name="Percent 7 4 3 5" xfId="18615"/>
    <cellStyle name="Percent 7 4 4" xfId="1944"/>
    <cellStyle name="Percent 7 4 4 2" xfId="8421"/>
    <cellStyle name="Percent 7 4 4 2 2" xfId="11450"/>
    <cellStyle name="Percent 7 4 4 2 2 2" xfId="22158"/>
    <cellStyle name="Percent 7 4 4 2 3" xfId="20040"/>
    <cellStyle name="Percent 7 4 4 3" xfId="17519"/>
    <cellStyle name="Percent 7 4 4 3 2" xfId="23327"/>
    <cellStyle name="Percent 7 4 4 4" xfId="9598"/>
    <cellStyle name="Percent 7 4 4 4 2" xfId="20624"/>
    <cellStyle name="Percent 7 4 4 5" xfId="18871"/>
    <cellStyle name="Percent 7 4 5" xfId="1201"/>
    <cellStyle name="Percent 7 4 5 2" xfId="7829"/>
    <cellStyle name="Percent 7 4 5 2 2" xfId="16935"/>
    <cellStyle name="Percent 7 4 5 2 2 2" xfId="22743"/>
    <cellStyle name="Percent 7 4 5 2 3" xfId="19456"/>
    <cellStyle name="Percent 7 4 5 3" xfId="10811"/>
    <cellStyle name="Percent 7 4 5 3 2" xfId="21574"/>
    <cellStyle name="Percent 7 4 5 4" xfId="18287"/>
    <cellStyle name="Percent 7 4 6" xfId="3557"/>
    <cellStyle name="Percent 7 4 6 2" xfId="10591"/>
    <cellStyle name="Percent 7 4 6 2 2" xfId="21354"/>
    <cellStyle name="Percent 7 4 6 3" xfId="18067"/>
    <cellStyle name="Percent 7 4 7" xfId="7522"/>
    <cellStyle name="Percent 7 4 7 2" xfId="10198"/>
    <cellStyle name="Percent 7 4 7 2 2" xfId="21171"/>
    <cellStyle name="Percent 7 4 7 3" xfId="19236"/>
    <cellStyle name="Percent 7 4 8" xfId="16715"/>
    <cellStyle name="Percent 7 4 8 2" xfId="22523"/>
    <cellStyle name="Percent 7 4 9" xfId="9342"/>
    <cellStyle name="Percent 7 4 9 2" xfId="20368"/>
    <cellStyle name="Percent 7 5" xfId="521"/>
    <cellStyle name="Percent 7 5 10" xfId="17775"/>
    <cellStyle name="Percent 7 5 11" xfId="754"/>
    <cellStyle name="Percent 7 5 2" xfId="1484"/>
    <cellStyle name="Percent 7 5 2 2" xfId="2182"/>
    <cellStyle name="Percent 7 5 2 2 2" xfId="8659"/>
    <cellStyle name="Percent 7 5 2 2 2 2" xfId="17701"/>
    <cellStyle name="Percent 7 5 2 2 2 2 2" xfId="23509"/>
    <cellStyle name="Percent 7 5 2 2 2 3" xfId="20222"/>
    <cellStyle name="Percent 7 5 2 2 3" xfId="11632"/>
    <cellStyle name="Percent 7 5 2 2 3 2" xfId="22340"/>
    <cellStyle name="Percent 7 5 2 2 4" xfId="19053"/>
    <cellStyle name="Percent 7 5 2 3" xfId="8015"/>
    <cellStyle name="Percent 7 5 2 3 2" xfId="11028"/>
    <cellStyle name="Percent 7 5 2 3 2 2" xfId="21756"/>
    <cellStyle name="Percent 7 5 2 3 3" xfId="19638"/>
    <cellStyle name="Percent 7 5 2 4" xfId="17117"/>
    <cellStyle name="Percent 7 5 2 4 2" xfId="22925"/>
    <cellStyle name="Percent 7 5 2 5" xfId="9780"/>
    <cellStyle name="Percent 7 5 2 5 2" xfId="20806"/>
    <cellStyle name="Percent 7 5 2 6" xfId="18469"/>
    <cellStyle name="Percent 7 5 3" xfId="1666"/>
    <cellStyle name="Percent 7 5 3 2" xfId="8197"/>
    <cellStyle name="Percent 7 5 3 2 2" xfId="11210"/>
    <cellStyle name="Percent 7 5 3 2 2 2" xfId="21938"/>
    <cellStyle name="Percent 7 5 3 2 3" xfId="19820"/>
    <cellStyle name="Percent 7 5 3 3" xfId="17299"/>
    <cellStyle name="Percent 7 5 3 3 2" xfId="23107"/>
    <cellStyle name="Percent 7 5 3 4" xfId="9962"/>
    <cellStyle name="Percent 7 5 3 4 2" xfId="20988"/>
    <cellStyle name="Percent 7 5 3 5" xfId="18651"/>
    <cellStyle name="Percent 7 5 4" xfId="1814"/>
    <cellStyle name="Percent 7 5 4 2" xfId="8312"/>
    <cellStyle name="Percent 7 5 4 2 2" xfId="11334"/>
    <cellStyle name="Percent 7 5 4 2 2 2" xfId="22049"/>
    <cellStyle name="Percent 7 5 4 2 3" xfId="19931"/>
    <cellStyle name="Percent 7 5 4 3" xfId="17410"/>
    <cellStyle name="Percent 7 5 4 3 2" xfId="23218"/>
    <cellStyle name="Percent 7 5 4 4" xfId="9489"/>
    <cellStyle name="Percent 7 5 4 4 2" xfId="20515"/>
    <cellStyle name="Percent 7 5 4 5" xfId="18762"/>
    <cellStyle name="Percent 7 5 5" xfId="1085"/>
    <cellStyle name="Percent 7 5 5 2" xfId="7713"/>
    <cellStyle name="Percent 7 5 5 2 2" xfId="16826"/>
    <cellStyle name="Percent 7 5 5 2 2 2" xfId="22634"/>
    <cellStyle name="Percent 7 5 5 2 3" xfId="19347"/>
    <cellStyle name="Percent 7 5 5 3" xfId="10702"/>
    <cellStyle name="Percent 7 5 5 3 2" xfId="21465"/>
    <cellStyle name="Percent 7 5 5 4" xfId="18178"/>
    <cellStyle name="Percent 7 5 6" xfId="3414"/>
    <cellStyle name="Percent 7 5 6 2" xfId="10450"/>
    <cellStyle name="Percent 7 5 6 2 2" xfId="21245"/>
    <cellStyle name="Percent 7 5 6 3" xfId="17958"/>
    <cellStyle name="Percent 7 5 7" xfId="7413"/>
    <cellStyle name="Percent 7 5 7 2" xfId="10083"/>
    <cellStyle name="Percent 7 5 7 2 2" xfId="21062"/>
    <cellStyle name="Percent 7 5 7 3" xfId="19127"/>
    <cellStyle name="Percent 7 5 8" xfId="16606"/>
    <cellStyle name="Percent 7 5 8 2" xfId="22414"/>
    <cellStyle name="Percent 7 5 9" xfId="9378"/>
    <cellStyle name="Percent 7 5 9 2" xfId="20404"/>
    <cellStyle name="Percent 7 6" xfId="1278"/>
    <cellStyle name="Percent 7 6 2" xfId="2037"/>
    <cellStyle name="Percent 7 6 2 2" xfId="8514"/>
    <cellStyle name="Percent 7 6 2 2 2" xfId="17556"/>
    <cellStyle name="Percent 7 6 2 2 2 2" xfId="23364"/>
    <cellStyle name="Percent 7 6 2 2 3" xfId="20077"/>
    <cellStyle name="Percent 7 6 2 3" xfId="11487"/>
    <cellStyle name="Percent 7 6 2 3 2" xfId="22195"/>
    <cellStyle name="Percent 7 6 2 4" xfId="18908"/>
    <cellStyle name="Percent 7 6 3" xfId="7870"/>
    <cellStyle name="Percent 7 6 3 2" xfId="10868"/>
    <cellStyle name="Percent 7 6 3 2 2" xfId="21611"/>
    <cellStyle name="Percent 7 6 3 3" xfId="19493"/>
    <cellStyle name="Percent 7 6 4" xfId="16972"/>
    <cellStyle name="Percent 7 6 4 2" xfId="22780"/>
    <cellStyle name="Percent 7 6 5" xfId="9635"/>
    <cellStyle name="Percent 7 6 5 2" xfId="20661"/>
    <cellStyle name="Percent 7 6 6" xfId="18324"/>
    <cellStyle name="Percent 7 7" xfId="1521"/>
    <cellStyle name="Percent 7 7 2" xfId="8052"/>
    <cellStyle name="Percent 7 7 2 2" xfId="11065"/>
    <cellStyle name="Percent 7 7 2 2 2" xfId="21793"/>
    <cellStyle name="Percent 7 7 2 3" xfId="19675"/>
    <cellStyle name="Percent 7 7 3" xfId="17154"/>
    <cellStyle name="Percent 7 7 3 2" xfId="22962"/>
    <cellStyle name="Percent 7 7 4" xfId="9817"/>
    <cellStyle name="Percent 7 7 4 2" xfId="20843"/>
    <cellStyle name="Percent 7 7 5" xfId="18506"/>
    <cellStyle name="Percent 7 8" xfId="1707"/>
    <cellStyle name="Percent 7 8 2" xfId="8234"/>
    <cellStyle name="Percent 7 8 2 2" xfId="11249"/>
    <cellStyle name="Percent 7 8 2 2 2" xfId="21975"/>
    <cellStyle name="Percent 7 8 2 3" xfId="19857"/>
    <cellStyle name="Percent 7 8 3" xfId="17336"/>
    <cellStyle name="Percent 7 8 3 2" xfId="23144"/>
    <cellStyle name="Percent 7 8 4" xfId="9415"/>
    <cellStyle name="Percent 7 8 4 2" xfId="20441"/>
    <cellStyle name="Percent 7 8 5" xfId="18688"/>
    <cellStyle name="Percent 7 9" xfId="1001"/>
    <cellStyle name="Percent 7 9 2" xfId="7629"/>
    <cellStyle name="Percent 7 9 2 2" xfId="16752"/>
    <cellStyle name="Percent 7 9 2 2 2" xfId="22560"/>
    <cellStyle name="Percent 7 9 2 3" xfId="19273"/>
    <cellStyle name="Percent 7 9 3" xfId="10628"/>
    <cellStyle name="Percent 7 9 3 2" xfId="21391"/>
    <cellStyle name="Percent 7 9 4" xfId="18104"/>
    <cellStyle name="Percent 8" xfId="185"/>
    <cellStyle name="Percent 9" xfId="53708"/>
    <cellStyle name="Title 2" xfId="446"/>
    <cellStyle name="Title 3" xfId="447"/>
    <cellStyle name="Title 4" xfId="448"/>
    <cellStyle name="Total 2" xfId="449"/>
    <cellStyle name="Total 3" xfId="450"/>
    <cellStyle name="Total 3 10" xfId="954"/>
    <cellStyle name="Total 3 10 10" xfId="4322"/>
    <cellStyle name="Total 3 10 11" xfId="42671"/>
    <cellStyle name="Total 3 10 12" xfId="38659"/>
    <cellStyle name="Total 3 10 13" xfId="43335"/>
    <cellStyle name="Total 3 10 2" xfId="3311"/>
    <cellStyle name="Total 3 10 2 2" xfId="10351"/>
    <cellStyle name="Total 3 10 2 2 2" xfId="29069"/>
    <cellStyle name="Total 3 10 2 2 3" xfId="36591"/>
    <cellStyle name="Total 3 10 2 2 4" xfId="50096"/>
    <cellStyle name="Total 3 10 2 3" xfId="3956"/>
    <cellStyle name="Total 3 10 2 4" xfId="3775"/>
    <cellStyle name="Total 3 10 2 5" xfId="43212"/>
    <cellStyle name="Total 3 10 3" xfId="6077"/>
    <cellStyle name="Total 3 10 3 2" xfId="12459"/>
    <cellStyle name="Total 3 10 3 2 2" xfId="30786"/>
    <cellStyle name="Total 3 10 3 2 3" xfId="38267"/>
    <cellStyle name="Total 3 10 3 2 4" xfId="51026"/>
    <cellStyle name="Total 3 10 3 3" xfId="25529"/>
    <cellStyle name="Total 3 10 3 4" xfId="35669"/>
    <cellStyle name="Total 3 10 3 5" xfId="44936"/>
    <cellStyle name="Total 3 10 4" xfId="7582"/>
    <cellStyle name="Total 3 10 4 2" xfId="26965"/>
    <cellStyle name="Total 3 10 4 2 2" xfId="51853"/>
    <cellStyle name="Total 3 10 4 3" xfId="4525"/>
    <cellStyle name="Total 3 10 4 4" xfId="46462"/>
    <cellStyle name="Total 3 10 5" xfId="13705"/>
    <cellStyle name="Total 3 10 5 2" xfId="32032"/>
    <cellStyle name="Total 3 10 5 2 2" xfId="51793"/>
    <cellStyle name="Total 3 10 5 3" xfId="27057"/>
    <cellStyle name="Total 3 10 5 4" xfId="46345"/>
    <cellStyle name="Total 3 10 6" xfId="13652"/>
    <cellStyle name="Total 3 10 6 2" xfId="31979"/>
    <cellStyle name="Total 3 10 6 2 2" xfId="51763"/>
    <cellStyle name="Total 3 10 6 3" xfId="39175"/>
    <cellStyle name="Total 3 10 6 4" xfId="46292"/>
    <cellStyle name="Total 3 10 7" xfId="14294"/>
    <cellStyle name="Total 3 10 7 2" xfId="32621"/>
    <cellStyle name="Total 3 10 7 2 2" xfId="52161"/>
    <cellStyle name="Total 3 10 7 3" xfId="39449"/>
    <cellStyle name="Total 3 10 7 4" xfId="47029"/>
    <cellStyle name="Total 3 10 8" xfId="3619"/>
    <cellStyle name="Total 3 10 8 2" xfId="50156"/>
    <cellStyle name="Total 3 10 9" xfId="3008"/>
    <cellStyle name="Total 3 11" xfId="2223"/>
    <cellStyle name="Total 3 11 10" xfId="26808"/>
    <cellStyle name="Total 3 11 11" xfId="41879"/>
    <cellStyle name="Total 3 11 12" xfId="29886"/>
    <cellStyle name="Total 3 11 13" xfId="43542"/>
    <cellStyle name="Total 3 11 2" xfId="5704"/>
    <cellStyle name="Total 3 11 2 2" xfId="12122"/>
    <cellStyle name="Total 3 11 2 2 2" xfId="30449"/>
    <cellStyle name="Total 3 11 2 2 3" xfId="28640"/>
    <cellStyle name="Total 3 11 2 2 4" xfId="50831"/>
    <cellStyle name="Total 3 11 2 3" xfId="25156"/>
    <cellStyle name="Total 3 11 2 4" xfId="28937"/>
    <cellStyle name="Total 3 11 2 5" xfId="44563"/>
    <cellStyle name="Total 3 11 3" xfId="6774"/>
    <cellStyle name="Total 3 11 3 2" xfId="13061"/>
    <cellStyle name="Total 3 11 3 2 2" xfId="31388"/>
    <cellStyle name="Total 3 11 3 2 3" xfId="4423"/>
    <cellStyle name="Total 3 11 3 2 4" xfId="51406"/>
    <cellStyle name="Total 3 11 3 3" xfId="26226"/>
    <cellStyle name="Total 3 11 3 4" xfId="35333"/>
    <cellStyle name="Total 3 11 3 5" xfId="45632"/>
    <cellStyle name="Total 3 11 4" xfId="8700"/>
    <cellStyle name="Total 3 11 4 2" xfId="27746"/>
    <cellStyle name="Total 3 11 4 2 2" xfId="52306"/>
    <cellStyle name="Total 3 11 4 3" xfId="36475"/>
    <cellStyle name="Total 3 11 4 4" xfId="47297"/>
    <cellStyle name="Total 3 11 5" xfId="14724"/>
    <cellStyle name="Total 3 11 5 2" xfId="33051"/>
    <cellStyle name="Total 3 11 5 2 2" xfId="52717"/>
    <cellStyle name="Total 3 11 5 3" xfId="39879"/>
    <cellStyle name="Total 3 11 5 4" xfId="48052"/>
    <cellStyle name="Total 3 11 6" xfId="15418"/>
    <cellStyle name="Total 3 11 6 2" xfId="33745"/>
    <cellStyle name="Total 3 11 6 2 2" xfId="53097"/>
    <cellStyle name="Total 3 11 6 3" xfId="40573"/>
    <cellStyle name="Total 3 11 6 4" xfId="48746"/>
    <cellStyle name="Total 3 11 7" xfId="16036"/>
    <cellStyle name="Total 3 11 7 2" xfId="34363"/>
    <cellStyle name="Total 3 11 7 2 2" xfId="53430"/>
    <cellStyle name="Total 3 11 7 3" xfId="41191"/>
    <cellStyle name="Total 3 11 7 4" xfId="49364"/>
    <cellStyle name="Total 3 11 8" xfId="4683"/>
    <cellStyle name="Total 3 11 8 2" xfId="50268"/>
    <cellStyle name="Total 3 11 9" xfId="24135"/>
    <cellStyle name="Total 3 12" xfId="6354"/>
    <cellStyle name="Total 3 12 2" xfId="12714"/>
    <cellStyle name="Total 3 12 2 2" xfId="31041"/>
    <cellStyle name="Total 3 12 2 3" xfId="27619"/>
    <cellStyle name="Total 3 12 2 4" xfId="51163"/>
    <cellStyle name="Total 3 12 3" xfId="25806"/>
    <cellStyle name="Total 3 12 4" xfId="37777"/>
    <cellStyle name="Total 3 12 5" xfId="45213"/>
    <cellStyle name="Total 3 13" xfId="5356"/>
    <cellStyle name="Total 3 13 2" xfId="11799"/>
    <cellStyle name="Total 3 13 2 2" xfId="30126"/>
    <cellStyle name="Total 3 13 2 3" xfId="39230"/>
    <cellStyle name="Total 3 13 2 4" xfId="50635"/>
    <cellStyle name="Total 3 13 3" xfId="24808"/>
    <cellStyle name="Total 3 13 4" xfId="28440"/>
    <cellStyle name="Total 3 13 5" xfId="44215"/>
    <cellStyle name="Total 3 14" xfId="6315"/>
    <cellStyle name="Total 3 14 2" xfId="12679"/>
    <cellStyle name="Total 3 14 2 2" xfId="31006"/>
    <cellStyle name="Total 3 14 2 3" xfId="36270"/>
    <cellStyle name="Total 3 14 2 4" xfId="51140"/>
    <cellStyle name="Total 3 14 3" xfId="25767"/>
    <cellStyle name="Total 3 14 4" xfId="38575"/>
    <cellStyle name="Total 3 14 5" xfId="45174"/>
    <cellStyle name="Total 3 15" xfId="5405"/>
    <cellStyle name="Total 3 15 2" xfId="24857"/>
    <cellStyle name="Total 3 15 2 2" xfId="50666"/>
    <cellStyle name="Total 3 15 3" xfId="4651"/>
    <cellStyle name="Total 3 15 4" xfId="44264"/>
    <cellStyle name="Total 3 16" xfId="13598"/>
    <cellStyle name="Total 3 16 2" xfId="31925"/>
    <cellStyle name="Total 3 16 2 2" xfId="51736"/>
    <cellStyle name="Total 3 16 3" xfId="27093"/>
    <cellStyle name="Total 3 16 4" xfId="46238"/>
    <cellStyle name="Total 3 17" xfId="14123"/>
    <cellStyle name="Total 3 17 2" xfId="32450"/>
    <cellStyle name="Total 3 17 2 2" xfId="52067"/>
    <cellStyle name="Total 3 17 3" xfId="35988"/>
    <cellStyle name="Total 3 17 4" xfId="46854"/>
    <cellStyle name="Total 3 18" xfId="14438"/>
    <cellStyle name="Total 3 18 2" xfId="32765"/>
    <cellStyle name="Total 3 18 2 2" xfId="52271"/>
    <cellStyle name="Total 3 18 3" xfId="39593"/>
    <cellStyle name="Total 3 18 4" xfId="47229"/>
    <cellStyle name="Total 3 19" xfId="14665"/>
    <cellStyle name="Total 3 19 2" xfId="32992"/>
    <cellStyle name="Total 3 19 2 2" xfId="52686"/>
    <cellStyle name="Total 3 19 3" xfId="39820"/>
    <cellStyle name="Total 3 19 4" xfId="47993"/>
    <cellStyle name="Total 3 2" xfId="497"/>
    <cellStyle name="Total 3 2 10" xfId="6711"/>
    <cellStyle name="Total 3 2 10 2" xfId="26163"/>
    <cellStyle name="Total 3 2 10 2 2" xfId="51370"/>
    <cellStyle name="Total 3 2 10 3" xfId="37762"/>
    <cellStyle name="Total 3 2 10 4" xfId="45569"/>
    <cellStyle name="Total 3 2 11" xfId="13638"/>
    <cellStyle name="Total 3 2 11 2" xfId="31965"/>
    <cellStyle name="Total 3 2 11 2 2" xfId="51754"/>
    <cellStyle name="Total 3 2 11 3" xfId="3895"/>
    <cellStyle name="Total 3 2 11 4" xfId="46278"/>
    <cellStyle name="Total 3 2 12" xfId="10216"/>
    <cellStyle name="Total 3 2 12 2" xfId="28940"/>
    <cellStyle name="Total 3 2 12 2 2" xfId="50024"/>
    <cellStyle name="Total 3 2 12 3" xfId="29560"/>
    <cellStyle name="Total 3 2 12 4" xfId="43083"/>
    <cellStyle name="Total 3 2 13" xfId="14469"/>
    <cellStyle name="Total 3 2 13 2" xfId="32796"/>
    <cellStyle name="Total 3 2 13 2 2" xfId="52286"/>
    <cellStyle name="Total 3 2 13 3" xfId="39624"/>
    <cellStyle name="Total 3 2 13 4" xfId="47260"/>
    <cellStyle name="Total 3 2 14" xfId="14689"/>
    <cellStyle name="Total 3 2 14 2" xfId="33016"/>
    <cellStyle name="Total 3 2 14 2 2" xfId="52698"/>
    <cellStyle name="Total 3 2 14 3" xfId="39844"/>
    <cellStyle name="Total 3 2 14 4" xfId="48017"/>
    <cellStyle name="Total 3 2 15" xfId="2977"/>
    <cellStyle name="Total 3 2 16" xfId="2748"/>
    <cellStyle name="Total 3 2 17" xfId="37910"/>
    <cellStyle name="Total 3 2 18" xfId="38324"/>
    <cellStyle name="Total 3 2 19" xfId="42537"/>
    <cellStyle name="Total 3 2 2" xfId="796"/>
    <cellStyle name="Total 3 2 2 10" xfId="14260"/>
    <cellStyle name="Total 3 2 2 10 2" xfId="32587"/>
    <cellStyle name="Total 3 2 2 10 2 2" xfId="52141"/>
    <cellStyle name="Total 3 2 2 10 3" xfId="29112"/>
    <cellStyle name="Total 3 2 2 10 4" xfId="46991"/>
    <cellStyle name="Total 3 2 2 11" xfId="14409"/>
    <cellStyle name="Total 3 2 2 11 2" xfId="32736"/>
    <cellStyle name="Total 3 2 2 11 2 2" xfId="52256"/>
    <cellStyle name="Total 3 2 2 11 3" xfId="39564"/>
    <cellStyle name="Total 3 2 2 11 4" xfId="47200"/>
    <cellStyle name="Total 3 2 2 12" xfId="14643"/>
    <cellStyle name="Total 3 2 2 12 2" xfId="32970"/>
    <cellStyle name="Total 3 2 2 12 2 2" xfId="52675"/>
    <cellStyle name="Total 3 2 2 12 3" xfId="39798"/>
    <cellStyle name="Total 3 2 2 12 4" xfId="47971"/>
    <cellStyle name="Total 3 2 2 13" xfId="3145"/>
    <cellStyle name="Total 3 2 2 13 2" xfId="49938"/>
    <cellStyle name="Total 3 2 2 14" xfId="3614"/>
    <cellStyle name="Total 3 2 2 15" xfId="38214"/>
    <cellStyle name="Total 3 2 2 16" xfId="42527"/>
    <cellStyle name="Total 3 2 2 17" xfId="42304"/>
    <cellStyle name="Total 3 2 2 18" xfId="42928"/>
    <cellStyle name="Total 3 2 2 2" xfId="1986"/>
    <cellStyle name="Total 3 2 2 2 10" xfId="4473"/>
    <cellStyle name="Total 3 2 2 2 10 2" xfId="50238"/>
    <cellStyle name="Total 3 2 2 2 11" xfId="23968"/>
    <cellStyle name="Total 3 2 2 2 12" xfId="23816"/>
    <cellStyle name="Total 3 2 2 2 13" xfId="36505"/>
    <cellStyle name="Total 3 2 2 2 14" xfId="34884"/>
    <cellStyle name="Total 3 2 2 2 15" xfId="43487"/>
    <cellStyle name="Total 3 2 2 2 2" xfId="2353"/>
    <cellStyle name="Total 3 2 2 2 2 10" xfId="39139"/>
    <cellStyle name="Total 3 2 2 2 2 11" xfId="41769"/>
    <cellStyle name="Total 3 2 2 2 2 12" xfId="42477"/>
    <cellStyle name="Total 3 2 2 2 2 13" xfId="43672"/>
    <cellStyle name="Total 3 2 2 2 2 2" xfId="5702"/>
    <cellStyle name="Total 3 2 2 2 2 2 2" xfId="12120"/>
    <cellStyle name="Total 3 2 2 2 2 2 2 2" xfId="30447"/>
    <cellStyle name="Total 3 2 2 2 2 2 2 3" xfId="36129"/>
    <cellStyle name="Total 3 2 2 2 2 2 2 4" xfId="50830"/>
    <cellStyle name="Total 3 2 2 2 2 2 3" xfId="25154"/>
    <cellStyle name="Total 3 2 2 2 2 2 4" xfId="36639"/>
    <cellStyle name="Total 3 2 2 2 2 2 5" xfId="44561"/>
    <cellStyle name="Total 3 2 2 2 2 3" xfId="6904"/>
    <cellStyle name="Total 3 2 2 2 2 3 2" xfId="13191"/>
    <cellStyle name="Total 3 2 2 2 2 3 2 2" xfId="31518"/>
    <cellStyle name="Total 3 2 2 2 2 3 2 3" xfId="37503"/>
    <cellStyle name="Total 3 2 2 2 2 3 2 4" xfId="51477"/>
    <cellStyle name="Total 3 2 2 2 2 3 3" xfId="26356"/>
    <cellStyle name="Total 3 2 2 2 2 3 4" xfId="38195"/>
    <cellStyle name="Total 3 2 2 2 2 3 5" xfId="45762"/>
    <cellStyle name="Total 3 2 2 2 2 4" xfId="8830"/>
    <cellStyle name="Total 3 2 2 2 2 4 2" xfId="27876"/>
    <cellStyle name="Total 3 2 2 2 2 4 2 2" xfId="52377"/>
    <cellStyle name="Total 3 2 2 2 2 4 3" xfId="38876"/>
    <cellStyle name="Total 3 2 2 2 2 4 4" xfId="47427"/>
    <cellStyle name="Total 3 2 2 2 2 5" xfId="14854"/>
    <cellStyle name="Total 3 2 2 2 2 5 2" xfId="33181"/>
    <cellStyle name="Total 3 2 2 2 2 5 2 2" xfId="52788"/>
    <cellStyle name="Total 3 2 2 2 2 5 3" xfId="40009"/>
    <cellStyle name="Total 3 2 2 2 2 5 4" xfId="48182"/>
    <cellStyle name="Total 3 2 2 2 2 6" xfId="15548"/>
    <cellStyle name="Total 3 2 2 2 2 6 2" xfId="33875"/>
    <cellStyle name="Total 3 2 2 2 2 6 2 2" xfId="53168"/>
    <cellStyle name="Total 3 2 2 2 2 6 3" xfId="40703"/>
    <cellStyle name="Total 3 2 2 2 2 6 4" xfId="48876"/>
    <cellStyle name="Total 3 2 2 2 2 7" xfId="16166"/>
    <cellStyle name="Total 3 2 2 2 2 7 2" xfId="34493"/>
    <cellStyle name="Total 3 2 2 2 2 7 2 2" xfId="53501"/>
    <cellStyle name="Total 3 2 2 2 2 7 3" xfId="41321"/>
    <cellStyle name="Total 3 2 2 2 2 7 4" xfId="49494"/>
    <cellStyle name="Total 3 2 2 2 2 8" xfId="4813"/>
    <cellStyle name="Total 3 2 2 2 2 8 2" xfId="50339"/>
    <cellStyle name="Total 3 2 2 2 2 9" xfId="24265"/>
    <cellStyle name="Total 3 2 2 2 3" xfId="2705"/>
    <cellStyle name="Total 3 2 2 2 3 10" xfId="37521"/>
    <cellStyle name="Total 3 2 2 2 3 11" xfId="42210"/>
    <cellStyle name="Total 3 2 2 2 3 12" xfId="41792"/>
    <cellStyle name="Total 3 2 2 2 3 13" xfId="44024"/>
    <cellStyle name="Total 3 2 2 2 3 2" xfId="6520"/>
    <cellStyle name="Total 3 2 2 2 3 2 2" xfId="12856"/>
    <cellStyle name="Total 3 2 2 2 3 2 2 2" xfId="31183"/>
    <cellStyle name="Total 3 2 2 2 3 2 2 3" xfId="3950"/>
    <cellStyle name="Total 3 2 2 2 3 2 2 4" xfId="51261"/>
    <cellStyle name="Total 3 2 2 2 3 2 3" xfId="25972"/>
    <cellStyle name="Total 3 2 2 2 3 2 4" xfId="3779"/>
    <cellStyle name="Total 3 2 2 2 3 2 5" xfId="45378"/>
    <cellStyle name="Total 3 2 2 2 3 3" xfId="7256"/>
    <cellStyle name="Total 3 2 2 2 3 3 2" xfId="13543"/>
    <cellStyle name="Total 3 2 2 2 3 3 2 2" xfId="31870"/>
    <cellStyle name="Total 3 2 2 2 3 3 2 3" xfId="4289"/>
    <cellStyle name="Total 3 2 2 2 3 3 2 4" xfId="51664"/>
    <cellStyle name="Total 3 2 2 2 3 3 3" xfId="26708"/>
    <cellStyle name="Total 3 2 2 2 3 3 4" xfId="35645"/>
    <cellStyle name="Total 3 2 2 2 3 3 5" xfId="46114"/>
    <cellStyle name="Total 3 2 2 2 3 4" xfId="9182"/>
    <cellStyle name="Total 3 2 2 2 3 4 2" xfId="28228"/>
    <cellStyle name="Total 3 2 2 2 3 4 2 2" xfId="52564"/>
    <cellStyle name="Total 3 2 2 2 3 4 3" xfId="29268"/>
    <cellStyle name="Total 3 2 2 2 3 4 4" xfId="47779"/>
    <cellStyle name="Total 3 2 2 2 3 5" xfId="15206"/>
    <cellStyle name="Total 3 2 2 2 3 5 2" xfId="33533"/>
    <cellStyle name="Total 3 2 2 2 3 5 2 2" xfId="52975"/>
    <cellStyle name="Total 3 2 2 2 3 5 3" xfId="40361"/>
    <cellStyle name="Total 3 2 2 2 3 5 4" xfId="48534"/>
    <cellStyle name="Total 3 2 2 2 3 6" xfId="15900"/>
    <cellStyle name="Total 3 2 2 2 3 6 2" xfId="34227"/>
    <cellStyle name="Total 3 2 2 2 3 6 2 2" xfId="53355"/>
    <cellStyle name="Total 3 2 2 2 3 6 3" xfId="41055"/>
    <cellStyle name="Total 3 2 2 2 3 6 4" xfId="49228"/>
    <cellStyle name="Total 3 2 2 2 3 7" xfId="16518"/>
    <cellStyle name="Total 3 2 2 2 3 7 2" xfId="34845"/>
    <cellStyle name="Total 3 2 2 2 3 7 2 2" xfId="53688"/>
    <cellStyle name="Total 3 2 2 2 3 7 3" xfId="41673"/>
    <cellStyle name="Total 3 2 2 2 3 7 4" xfId="49846"/>
    <cellStyle name="Total 3 2 2 2 3 8" xfId="5165"/>
    <cellStyle name="Total 3 2 2 2 3 8 2" xfId="50526"/>
    <cellStyle name="Total 3 2 2 2 3 9" xfId="24617"/>
    <cellStyle name="Total 3 2 2 2 4" xfId="5328"/>
    <cellStyle name="Total 3 2 2 2 4 2" xfId="11776"/>
    <cellStyle name="Total 3 2 2 2 4 2 2" xfId="30103"/>
    <cellStyle name="Total 3 2 2 2 4 2 3" xfId="37391"/>
    <cellStyle name="Total 3 2 2 2 4 2 4" xfId="50622"/>
    <cellStyle name="Total 3 2 2 2 4 3" xfId="24780"/>
    <cellStyle name="Total 3 2 2 2 4 4" xfId="37188"/>
    <cellStyle name="Total 3 2 2 2 4 5" xfId="44187"/>
    <cellStyle name="Total 3 2 2 2 5" xfId="6653"/>
    <cellStyle name="Total 3 2 2 2 5 2" xfId="12967"/>
    <cellStyle name="Total 3 2 2 2 5 2 2" xfId="31294"/>
    <cellStyle name="Total 3 2 2 2 5 2 3" xfId="35469"/>
    <cellStyle name="Total 3 2 2 2 5 2 4" xfId="51335"/>
    <cellStyle name="Total 3 2 2 2 5 3" xfId="26105"/>
    <cellStyle name="Total 3 2 2 2 5 4" xfId="37671"/>
    <cellStyle name="Total 3 2 2 2 5 5" xfId="45511"/>
    <cellStyle name="Total 3 2 2 2 6" xfId="8463"/>
    <cellStyle name="Total 3 2 2 2 6 2" xfId="27577"/>
    <cellStyle name="Total 3 2 2 2 6 2 2" xfId="52227"/>
    <cellStyle name="Total 3 2 2 2 6 3" xfId="29745"/>
    <cellStyle name="Total 3 2 2 2 6 4" xfId="47147"/>
    <cellStyle name="Total 3 2 2 2 7" xfId="14594"/>
    <cellStyle name="Total 3 2 2 2 7 2" xfId="32921"/>
    <cellStyle name="Total 3 2 2 2 7 2 2" xfId="52647"/>
    <cellStyle name="Total 3 2 2 2 7 3" xfId="39749"/>
    <cellStyle name="Total 3 2 2 2 7 4" xfId="47922"/>
    <cellStyle name="Total 3 2 2 2 8" xfId="15322"/>
    <cellStyle name="Total 3 2 2 2 8 2" xfId="33649"/>
    <cellStyle name="Total 3 2 2 2 8 2 2" xfId="53044"/>
    <cellStyle name="Total 3 2 2 2 8 3" xfId="40477"/>
    <cellStyle name="Total 3 2 2 2 8 4" xfId="48650"/>
    <cellStyle name="Total 3 2 2 2 9" xfId="15981"/>
    <cellStyle name="Total 3 2 2 2 9 2" xfId="34308"/>
    <cellStyle name="Total 3 2 2 2 9 2 2" xfId="53400"/>
    <cellStyle name="Total 3 2 2 2 9 3" xfId="41136"/>
    <cellStyle name="Total 3 2 2 2 9 4" xfId="49309"/>
    <cellStyle name="Total 3 2 2 3" xfId="2597"/>
    <cellStyle name="Total 3 2 2 3 10" xfId="39172"/>
    <cellStyle name="Total 3 2 2 3 11" xfId="42257"/>
    <cellStyle name="Total 3 2 2 3 12" xfId="37837"/>
    <cellStyle name="Total 3 2 2 3 13" xfId="43916"/>
    <cellStyle name="Total 3 2 2 3 2" xfId="5902"/>
    <cellStyle name="Total 3 2 2 3 2 2" xfId="12300"/>
    <cellStyle name="Total 3 2 2 3 2 2 2" xfId="30627"/>
    <cellStyle name="Total 3 2 2 3 2 2 3" xfId="28565"/>
    <cellStyle name="Total 3 2 2 3 2 2 4" xfId="50933"/>
    <cellStyle name="Total 3 2 2 3 2 3" xfId="25354"/>
    <cellStyle name="Total 3 2 2 3 2 4" xfId="37806"/>
    <cellStyle name="Total 3 2 2 3 2 5" xfId="44761"/>
    <cellStyle name="Total 3 2 2 3 3" xfId="7148"/>
    <cellStyle name="Total 3 2 2 3 3 2" xfId="13435"/>
    <cellStyle name="Total 3 2 2 3 3 2 2" xfId="31762"/>
    <cellStyle name="Total 3 2 2 3 3 2 3" xfId="37535"/>
    <cellStyle name="Total 3 2 2 3 3 2 4" xfId="51604"/>
    <cellStyle name="Total 3 2 2 3 3 3" xfId="26600"/>
    <cellStyle name="Total 3 2 2 3 3 4" xfId="35202"/>
    <cellStyle name="Total 3 2 2 3 3 5" xfId="46006"/>
    <cellStyle name="Total 3 2 2 3 4" xfId="9074"/>
    <cellStyle name="Total 3 2 2 3 4 2" xfId="28120"/>
    <cellStyle name="Total 3 2 2 3 4 2 2" xfId="52504"/>
    <cellStyle name="Total 3 2 2 3 4 3" xfId="3084"/>
    <cellStyle name="Total 3 2 2 3 4 4" xfId="47671"/>
    <cellStyle name="Total 3 2 2 3 5" xfId="15098"/>
    <cellStyle name="Total 3 2 2 3 5 2" xfId="33425"/>
    <cellStyle name="Total 3 2 2 3 5 2 2" xfId="52915"/>
    <cellStyle name="Total 3 2 2 3 5 3" xfId="40253"/>
    <cellStyle name="Total 3 2 2 3 5 4" xfId="48426"/>
    <cellStyle name="Total 3 2 2 3 6" xfId="15792"/>
    <cellStyle name="Total 3 2 2 3 6 2" xfId="34119"/>
    <cellStyle name="Total 3 2 2 3 6 2 2" xfId="53295"/>
    <cellStyle name="Total 3 2 2 3 6 3" xfId="40947"/>
    <cellStyle name="Total 3 2 2 3 6 4" xfId="49120"/>
    <cellStyle name="Total 3 2 2 3 7" xfId="16410"/>
    <cellStyle name="Total 3 2 2 3 7 2" xfId="34737"/>
    <cellStyle name="Total 3 2 2 3 7 2 2" xfId="53628"/>
    <cellStyle name="Total 3 2 2 3 7 3" xfId="41565"/>
    <cellStyle name="Total 3 2 2 3 7 4" xfId="49738"/>
    <cellStyle name="Total 3 2 2 3 8" xfId="5057"/>
    <cellStyle name="Total 3 2 2 3 8 2" xfId="50466"/>
    <cellStyle name="Total 3 2 2 3 9" xfId="24509"/>
    <cellStyle name="Total 3 2 2 4" xfId="2560"/>
    <cellStyle name="Total 3 2 2 4 10" xfId="35544"/>
    <cellStyle name="Total 3 2 2 4 11" xfId="42137"/>
    <cellStyle name="Total 3 2 2 4 12" xfId="24093"/>
    <cellStyle name="Total 3 2 2 4 13" xfId="43879"/>
    <cellStyle name="Total 3 2 2 4 2" xfId="5639"/>
    <cellStyle name="Total 3 2 2 4 2 2" xfId="12064"/>
    <cellStyle name="Total 3 2 2 4 2 2 2" xfId="30391"/>
    <cellStyle name="Total 3 2 2 4 2 2 3" xfId="28539"/>
    <cellStyle name="Total 3 2 2 4 2 2 4" xfId="50793"/>
    <cellStyle name="Total 3 2 2 4 2 3" xfId="25091"/>
    <cellStyle name="Total 3 2 2 4 2 4" xfId="28378"/>
    <cellStyle name="Total 3 2 2 4 2 5" xfId="44498"/>
    <cellStyle name="Total 3 2 2 4 3" xfId="7111"/>
    <cellStyle name="Total 3 2 2 4 3 2" xfId="13398"/>
    <cellStyle name="Total 3 2 2 4 3 2 2" xfId="31725"/>
    <cellStyle name="Total 3 2 2 4 3 2 3" xfId="35242"/>
    <cellStyle name="Total 3 2 2 4 3 2 4" xfId="51589"/>
    <cellStyle name="Total 3 2 2 4 3 3" xfId="26563"/>
    <cellStyle name="Total 3 2 2 4 3 4" xfId="26902"/>
    <cellStyle name="Total 3 2 2 4 3 5" xfId="45969"/>
    <cellStyle name="Total 3 2 2 4 4" xfId="9037"/>
    <cellStyle name="Total 3 2 2 4 4 2" xfId="28083"/>
    <cellStyle name="Total 3 2 2 4 4 2 2" xfId="52489"/>
    <cellStyle name="Total 3 2 2 4 4 3" xfId="28494"/>
    <cellStyle name="Total 3 2 2 4 4 4" xfId="47634"/>
    <cellStyle name="Total 3 2 2 4 5" xfId="15061"/>
    <cellStyle name="Total 3 2 2 4 5 2" xfId="33388"/>
    <cellStyle name="Total 3 2 2 4 5 2 2" xfId="52900"/>
    <cellStyle name="Total 3 2 2 4 5 3" xfId="40216"/>
    <cellStyle name="Total 3 2 2 4 5 4" xfId="48389"/>
    <cellStyle name="Total 3 2 2 4 6" xfId="15755"/>
    <cellStyle name="Total 3 2 2 4 6 2" xfId="34082"/>
    <cellStyle name="Total 3 2 2 4 6 2 2" xfId="53280"/>
    <cellStyle name="Total 3 2 2 4 6 3" xfId="40910"/>
    <cellStyle name="Total 3 2 2 4 6 4" xfId="49083"/>
    <cellStyle name="Total 3 2 2 4 7" xfId="16373"/>
    <cellStyle name="Total 3 2 2 4 7 2" xfId="34700"/>
    <cellStyle name="Total 3 2 2 4 7 2 2" xfId="53613"/>
    <cellStyle name="Total 3 2 2 4 7 3" xfId="41528"/>
    <cellStyle name="Total 3 2 2 4 7 4" xfId="49701"/>
    <cellStyle name="Total 3 2 2 4 8" xfId="5020"/>
    <cellStyle name="Total 3 2 2 4 8 2" xfId="50451"/>
    <cellStyle name="Total 3 2 2 4 9" xfId="24472"/>
    <cellStyle name="Total 3 2 2 5" xfId="3510"/>
    <cellStyle name="Total 3 2 2 5 2" xfId="10545"/>
    <cellStyle name="Total 3 2 2 5 2 2" xfId="29223"/>
    <cellStyle name="Total 3 2 2 5 2 3" xfId="39038"/>
    <cellStyle name="Total 3 2 2 5 2 4" xfId="50139"/>
    <cellStyle name="Total 3 2 2 5 3" xfId="2944"/>
    <cellStyle name="Total 3 2 2 5 4" xfId="29238"/>
    <cellStyle name="Total 3 2 2 5 5" xfId="43301"/>
    <cellStyle name="Total 3 2 2 6" xfId="5909"/>
    <cellStyle name="Total 3 2 2 6 2" xfId="12307"/>
    <cellStyle name="Total 3 2 2 6 2 2" xfId="30634"/>
    <cellStyle name="Total 3 2 2 6 2 3" xfId="36433"/>
    <cellStyle name="Total 3 2 2 6 2 4" xfId="50938"/>
    <cellStyle name="Total 3 2 2 6 3" xfId="25361"/>
    <cellStyle name="Total 3 2 2 6 4" xfId="3074"/>
    <cellStyle name="Total 3 2 2 6 5" xfId="44768"/>
    <cellStyle name="Total 3 2 2 7" xfId="6570"/>
    <cellStyle name="Total 3 2 2 7 2" xfId="12900"/>
    <cellStyle name="Total 3 2 2 7 2 2" xfId="31227"/>
    <cellStyle name="Total 3 2 2 7 2 3" xfId="37845"/>
    <cellStyle name="Total 3 2 2 7 2 4" xfId="51294"/>
    <cellStyle name="Total 3 2 2 7 3" xfId="26022"/>
    <cellStyle name="Total 3 2 2 7 4" xfId="29801"/>
    <cellStyle name="Total 3 2 2 7 5" xfId="45428"/>
    <cellStyle name="Total 3 2 2 8" xfId="6064"/>
    <cellStyle name="Total 3 2 2 8 2" xfId="25516"/>
    <cellStyle name="Total 3 2 2 8 2 2" xfId="51020"/>
    <cellStyle name="Total 3 2 2 8 3" xfId="36895"/>
    <cellStyle name="Total 3 2 2 8 4" xfId="44923"/>
    <cellStyle name="Total 3 2 2 9" xfId="13695"/>
    <cellStyle name="Total 3 2 2 9 2" xfId="32022"/>
    <cellStyle name="Total 3 2 2 9 2 2" xfId="51788"/>
    <cellStyle name="Total 3 2 2 9 3" xfId="35784"/>
    <cellStyle name="Total 3 2 2 9 4" xfId="46335"/>
    <cellStyle name="Total 3 2 20" xfId="42809"/>
    <cellStyle name="Total 3 2 3" xfId="1320"/>
    <cellStyle name="Total 3 2 3 10" xfId="13871"/>
    <cellStyle name="Total 3 2 3 10 2" xfId="32198"/>
    <cellStyle name="Total 3 2 3 10 2 2" xfId="51920"/>
    <cellStyle name="Total 3 2 3 10 3" xfId="28866"/>
    <cellStyle name="Total 3 2 3 10 4" xfId="46591"/>
    <cellStyle name="Total 3 2 3 11" xfId="14324"/>
    <cellStyle name="Total 3 2 3 11 2" xfId="32651"/>
    <cellStyle name="Total 3 2 3 11 2 2" xfId="52178"/>
    <cellStyle name="Total 3 2 3 11 3" xfId="39479"/>
    <cellStyle name="Total 3 2 3 11 4" xfId="47059"/>
    <cellStyle name="Total 3 2 3 12" xfId="3924"/>
    <cellStyle name="Total 3 2 3 12 2" xfId="49973"/>
    <cellStyle name="Total 3 2 3 13" xfId="4633"/>
    <cellStyle name="Total 3 2 3 14" xfId="38395"/>
    <cellStyle name="Total 3 2 3 15" xfId="37051"/>
    <cellStyle name="Total 3 2 3 16" xfId="36612"/>
    <cellStyle name="Total 3 2 3 17" xfId="42993"/>
    <cellStyle name="Total 3 2 3 2" xfId="2254"/>
    <cellStyle name="Total 3 2 3 2 10" xfId="37187"/>
    <cellStyle name="Total 3 2 3 2 11" xfId="29621"/>
    <cellStyle name="Total 3 2 3 2 12" xfId="37037"/>
    <cellStyle name="Total 3 2 3 2 13" xfId="43573"/>
    <cellStyle name="Total 3 2 3 2 2" xfId="5936"/>
    <cellStyle name="Total 3 2 3 2 2 2" xfId="12334"/>
    <cellStyle name="Total 3 2 3 2 2 2 2" xfId="30661"/>
    <cellStyle name="Total 3 2 3 2 2 2 3" xfId="35703"/>
    <cellStyle name="Total 3 2 3 2 2 2 4" xfId="50950"/>
    <cellStyle name="Total 3 2 3 2 2 3" xfId="25388"/>
    <cellStyle name="Total 3 2 3 2 2 4" xfId="34888"/>
    <cellStyle name="Total 3 2 3 2 2 5" xfId="44795"/>
    <cellStyle name="Total 3 2 3 2 3" xfId="6805"/>
    <cellStyle name="Total 3 2 3 2 3 2" xfId="13092"/>
    <cellStyle name="Total 3 2 3 2 3 2 2" xfId="31419"/>
    <cellStyle name="Total 3 2 3 2 3 2 3" xfId="28623"/>
    <cellStyle name="Total 3 2 3 2 3 2 4" xfId="51425"/>
    <cellStyle name="Total 3 2 3 2 3 3" xfId="26257"/>
    <cellStyle name="Total 3 2 3 2 3 4" xfId="37861"/>
    <cellStyle name="Total 3 2 3 2 3 5" xfId="45663"/>
    <cellStyle name="Total 3 2 3 2 4" xfId="8731"/>
    <cellStyle name="Total 3 2 3 2 4 2" xfId="27777"/>
    <cellStyle name="Total 3 2 3 2 4 2 2" xfId="52325"/>
    <cellStyle name="Total 3 2 3 2 4 3" xfId="36359"/>
    <cellStyle name="Total 3 2 3 2 4 4" xfId="47328"/>
    <cellStyle name="Total 3 2 3 2 5" xfId="14755"/>
    <cellStyle name="Total 3 2 3 2 5 2" xfId="33082"/>
    <cellStyle name="Total 3 2 3 2 5 2 2" xfId="52736"/>
    <cellStyle name="Total 3 2 3 2 5 3" xfId="39910"/>
    <cellStyle name="Total 3 2 3 2 5 4" xfId="48083"/>
    <cellStyle name="Total 3 2 3 2 6" xfId="15449"/>
    <cellStyle name="Total 3 2 3 2 6 2" xfId="33776"/>
    <cellStyle name="Total 3 2 3 2 6 2 2" xfId="53116"/>
    <cellStyle name="Total 3 2 3 2 6 3" xfId="40604"/>
    <cellStyle name="Total 3 2 3 2 6 4" xfId="48777"/>
    <cellStyle name="Total 3 2 3 2 7" xfId="16067"/>
    <cellStyle name="Total 3 2 3 2 7 2" xfId="34394"/>
    <cellStyle name="Total 3 2 3 2 7 2 2" xfId="53449"/>
    <cellStyle name="Total 3 2 3 2 7 3" xfId="41222"/>
    <cellStyle name="Total 3 2 3 2 7 4" xfId="49395"/>
    <cellStyle name="Total 3 2 3 2 8" xfId="4714"/>
    <cellStyle name="Total 3 2 3 2 8 2" xfId="50287"/>
    <cellStyle name="Total 3 2 3 2 9" xfId="24166"/>
    <cellStyle name="Total 3 2 3 3" xfId="979"/>
    <cellStyle name="Total 3 2 3 3 10" xfId="38433"/>
    <cellStyle name="Total 3 2 3 3 11" xfId="42555"/>
    <cellStyle name="Total 3 2 3 3 12" xfId="2822"/>
    <cellStyle name="Total 3 2 3 3 13" xfId="43360"/>
    <cellStyle name="Total 3 2 3 3 2" xfId="6421"/>
    <cellStyle name="Total 3 2 3 3 2 2" xfId="12772"/>
    <cellStyle name="Total 3 2 3 3 2 2 2" xfId="31099"/>
    <cellStyle name="Total 3 2 3 3 2 2 3" xfId="27713"/>
    <cellStyle name="Total 3 2 3 3 2 2 4" xfId="51201"/>
    <cellStyle name="Total 3 2 3 3 2 3" xfId="25873"/>
    <cellStyle name="Total 3 2 3 3 2 4" xfId="27376"/>
    <cellStyle name="Total 3 2 3 3 2 5" xfId="45280"/>
    <cellStyle name="Total 3 2 3 3 3" xfId="5203"/>
    <cellStyle name="Total 3 2 3 3 3 2" xfId="11656"/>
    <cellStyle name="Total 3 2 3 3 3 2 2" xfId="29983"/>
    <cellStyle name="Total 3 2 3 3 3 2 3" xfId="36953"/>
    <cellStyle name="Total 3 2 3 3 3 2 4" xfId="50547"/>
    <cellStyle name="Total 3 2 3 3 3 3" xfId="24655"/>
    <cellStyle name="Total 3 2 3 3 3 4" xfId="3958"/>
    <cellStyle name="Total 3 2 3 3 3 5" xfId="44062"/>
    <cellStyle name="Total 3 2 3 3 4" xfId="7607"/>
    <cellStyle name="Total 3 2 3 3 4 2" xfId="26990"/>
    <cellStyle name="Total 3 2 3 3 4 2 2" xfId="51873"/>
    <cellStyle name="Total 3 2 3 3 4 3" xfId="35153"/>
    <cellStyle name="Total 3 2 3 3 4 4" xfId="46487"/>
    <cellStyle name="Total 3 2 3 3 5" xfId="14279"/>
    <cellStyle name="Total 3 2 3 3 5 2" xfId="32606"/>
    <cellStyle name="Total 3 2 3 3 5 2 2" xfId="52152"/>
    <cellStyle name="Total 3 2 3 3 5 3" xfId="36641"/>
    <cellStyle name="Total 3 2 3 3 5 4" xfId="47010"/>
    <cellStyle name="Total 3 2 3 3 6" xfId="14009"/>
    <cellStyle name="Total 3 2 3 3 6 2" xfId="32336"/>
    <cellStyle name="Total 3 2 3 3 6 2 2" xfId="52002"/>
    <cellStyle name="Total 3 2 3 3 6 3" xfId="27070"/>
    <cellStyle name="Total 3 2 3 3 6 4" xfId="46740"/>
    <cellStyle name="Total 3 2 3 3 7" xfId="14194"/>
    <cellStyle name="Total 3 2 3 3 7 2" xfId="32521"/>
    <cellStyle name="Total 3 2 3 3 7 2 2" xfId="52105"/>
    <cellStyle name="Total 3 2 3 3 7 3" xfId="37070"/>
    <cellStyle name="Total 3 2 3 3 7 4" xfId="46925"/>
    <cellStyle name="Total 3 2 3 3 8" xfId="3644"/>
    <cellStyle name="Total 3 2 3 3 8 2" xfId="50176"/>
    <cellStyle name="Total 3 2 3 3 9" xfId="4227"/>
    <cellStyle name="Total 3 2 3 4" xfId="5666"/>
    <cellStyle name="Total 3 2 3 4 2" xfId="12088"/>
    <cellStyle name="Total 3 2 3 4 2 2" xfId="30415"/>
    <cellStyle name="Total 3 2 3 4 2 3" xfId="35797"/>
    <cellStyle name="Total 3 2 3 4 2 4" xfId="50809"/>
    <cellStyle name="Total 3 2 3 4 3" xfId="25118"/>
    <cellStyle name="Total 3 2 3 4 4" xfId="27479"/>
    <cellStyle name="Total 3 2 3 4 5" xfId="44525"/>
    <cellStyle name="Total 3 2 3 5" xfId="6252"/>
    <cellStyle name="Total 3 2 3 5 2" xfId="12621"/>
    <cellStyle name="Total 3 2 3 5 2 2" xfId="30948"/>
    <cellStyle name="Total 3 2 3 5 2 3" xfId="36165"/>
    <cellStyle name="Total 3 2 3 5 2 4" xfId="51110"/>
    <cellStyle name="Total 3 2 3 5 3" xfId="25704"/>
    <cellStyle name="Total 3 2 3 5 4" xfId="27636"/>
    <cellStyle name="Total 3 2 3 5 5" xfId="45111"/>
    <cellStyle name="Total 3 2 3 6" xfId="6074"/>
    <cellStyle name="Total 3 2 3 6 2" xfId="12456"/>
    <cellStyle name="Total 3 2 3 6 2 2" xfId="30783"/>
    <cellStyle name="Total 3 2 3 6 2 3" xfId="39036"/>
    <cellStyle name="Total 3 2 3 6 2 4" xfId="51025"/>
    <cellStyle name="Total 3 2 3 6 3" xfId="25526"/>
    <cellStyle name="Total 3 2 3 6 4" xfId="27707"/>
    <cellStyle name="Total 3 2 3 6 5" xfId="44933"/>
    <cellStyle name="Total 3 2 3 7" xfId="6495"/>
    <cellStyle name="Total 3 2 3 7 2" xfId="25947"/>
    <cellStyle name="Total 3 2 3 7 2 2" xfId="51245"/>
    <cellStyle name="Total 3 2 3 7 3" xfId="37241"/>
    <cellStyle name="Total 3 2 3 7 4" xfId="45354"/>
    <cellStyle name="Total 3 2 3 8" xfId="13993"/>
    <cellStyle name="Total 3 2 3 8 2" xfId="32320"/>
    <cellStyle name="Total 3 2 3 8 2 2" xfId="51991"/>
    <cellStyle name="Total 3 2 3 8 3" xfId="38717"/>
    <cellStyle name="Total 3 2 3 8 4" xfId="46724"/>
    <cellStyle name="Total 3 2 3 9" xfId="13780"/>
    <cellStyle name="Total 3 2 3 9 2" xfId="32107"/>
    <cellStyle name="Total 3 2 3 9 2 2" xfId="51832"/>
    <cellStyle name="Total 3 2 3 9 3" xfId="39128"/>
    <cellStyle name="Total 3 2 3 9 4" xfId="46420"/>
    <cellStyle name="Total 3 2 4" xfId="1749"/>
    <cellStyle name="Total 3 2 4 10" xfId="13854"/>
    <cellStyle name="Total 3 2 4 10 2" xfId="32181"/>
    <cellStyle name="Total 3 2 4 10 2 2" xfId="51914"/>
    <cellStyle name="Total 3 2 4 10 3" xfId="29486"/>
    <cellStyle name="Total 3 2 4 10 4" xfId="46574"/>
    <cellStyle name="Total 3 2 4 11" xfId="14128"/>
    <cellStyle name="Total 3 2 4 11 2" xfId="32455"/>
    <cellStyle name="Total 3 2 4 11 2 2" xfId="52070"/>
    <cellStyle name="Total 3 2 4 11 3" xfId="35100"/>
    <cellStyle name="Total 3 2 4 11 4" xfId="46859"/>
    <cellStyle name="Total 3 2 4 12" xfId="4275"/>
    <cellStyle name="Total 3 2 4 12 2" xfId="49908"/>
    <cellStyle name="Total 3 2 4 13" xfId="23786"/>
    <cellStyle name="Total 3 2 4 14" xfId="38640"/>
    <cellStyle name="Total 3 2 4 15" xfId="28922"/>
    <cellStyle name="Total 3 2 4 16" xfId="42763"/>
    <cellStyle name="Total 3 2 4 17" xfId="42874"/>
    <cellStyle name="Total 3 2 4 2" xfId="2229"/>
    <cellStyle name="Total 3 2 4 2 10" xfId="2738"/>
    <cellStyle name="Total 3 2 4 2 11" xfId="42615"/>
    <cellStyle name="Total 3 2 4 2 12" xfId="38869"/>
    <cellStyle name="Total 3 2 4 2 13" xfId="43548"/>
    <cellStyle name="Total 3 2 4 2 2" xfId="5675"/>
    <cellStyle name="Total 3 2 4 2 2 2" xfId="12097"/>
    <cellStyle name="Total 3 2 4 2 2 2 2" xfId="30424"/>
    <cellStyle name="Total 3 2 4 2 2 2 3" xfId="35058"/>
    <cellStyle name="Total 3 2 4 2 2 2 4" xfId="50815"/>
    <cellStyle name="Total 3 2 4 2 2 3" xfId="25127"/>
    <cellStyle name="Total 3 2 4 2 2 4" xfId="29684"/>
    <cellStyle name="Total 3 2 4 2 2 5" xfId="44534"/>
    <cellStyle name="Total 3 2 4 2 3" xfId="6780"/>
    <cellStyle name="Total 3 2 4 2 3 2" xfId="13067"/>
    <cellStyle name="Total 3 2 4 2 3 2 2" xfId="31394"/>
    <cellStyle name="Total 3 2 4 2 3 2 3" xfId="35044"/>
    <cellStyle name="Total 3 2 4 2 3 2 4" xfId="51409"/>
    <cellStyle name="Total 3 2 4 2 3 3" xfId="26232"/>
    <cellStyle name="Total 3 2 4 2 3 4" xfId="36095"/>
    <cellStyle name="Total 3 2 4 2 3 5" xfId="45638"/>
    <cellStyle name="Total 3 2 4 2 4" xfId="8706"/>
    <cellStyle name="Total 3 2 4 2 4 2" xfId="27752"/>
    <cellStyle name="Total 3 2 4 2 4 2 2" xfId="52309"/>
    <cellStyle name="Total 3 2 4 2 4 3" xfId="27682"/>
    <cellStyle name="Total 3 2 4 2 4 4" xfId="47303"/>
    <cellStyle name="Total 3 2 4 2 5" xfId="14730"/>
    <cellStyle name="Total 3 2 4 2 5 2" xfId="33057"/>
    <cellStyle name="Total 3 2 4 2 5 2 2" xfId="52720"/>
    <cellStyle name="Total 3 2 4 2 5 3" xfId="39885"/>
    <cellStyle name="Total 3 2 4 2 5 4" xfId="48058"/>
    <cellStyle name="Total 3 2 4 2 6" xfId="15424"/>
    <cellStyle name="Total 3 2 4 2 6 2" xfId="33751"/>
    <cellStyle name="Total 3 2 4 2 6 2 2" xfId="53100"/>
    <cellStyle name="Total 3 2 4 2 6 3" xfId="40579"/>
    <cellStyle name="Total 3 2 4 2 6 4" xfId="48752"/>
    <cellStyle name="Total 3 2 4 2 7" xfId="16042"/>
    <cellStyle name="Total 3 2 4 2 7 2" xfId="34369"/>
    <cellStyle name="Total 3 2 4 2 7 2 2" xfId="53433"/>
    <cellStyle name="Total 3 2 4 2 7 3" xfId="41197"/>
    <cellStyle name="Total 3 2 4 2 7 4" xfId="49370"/>
    <cellStyle name="Total 3 2 4 2 8" xfId="4689"/>
    <cellStyle name="Total 3 2 4 2 8 2" xfId="50271"/>
    <cellStyle name="Total 3 2 4 2 9" xfId="24141"/>
    <cellStyle name="Total 3 2 4 3" xfId="2606"/>
    <cellStyle name="Total 3 2 4 3 10" xfId="28645"/>
    <cellStyle name="Total 3 2 4 3 11" xfId="42650"/>
    <cellStyle name="Total 3 2 4 3 12" xfId="36242"/>
    <cellStyle name="Total 3 2 4 3 13" xfId="43925"/>
    <cellStyle name="Total 3 2 4 3 2" xfId="5729"/>
    <cellStyle name="Total 3 2 4 3 2 2" xfId="12144"/>
    <cellStyle name="Total 3 2 4 3 2 2 2" xfId="30471"/>
    <cellStyle name="Total 3 2 4 3 2 2 3" xfId="36633"/>
    <cellStyle name="Total 3 2 4 3 2 2 4" xfId="50842"/>
    <cellStyle name="Total 3 2 4 3 2 3" xfId="25181"/>
    <cellStyle name="Total 3 2 4 3 2 4" xfId="37755"/>
    <cellStyle name="Total 3 2 4 3 2 5" xfId="44588"/>
    <cellStyle name="Total 3 2 4 3 3" xfId="7157"/>
    <cellStyle name="Total 3 2 4 3 3 2" xfId="13444"/>
    <cellStyle name="Total 3 2 4 3 3 2 2" xfId="31771"/>
    <cellStyle name="Total 3 2 4 3 3 2 3" xfId="36220"/>
    <cellStyle name="Total 3 2 4 3 3 2 4" xfId="51611"/>
    <cellStyle name="Total 3 2 4 3 3 3" xfId="26609"/>
    <cellStyle name="Total 3 2 4 3 3 4" xfId="39391"/>
    <cellStyle name="Total 3 2 4 3 3 5" xfId="46015"/>
    <cellStyle name="Total 3 2 4 3 4" xfId="9083"/>
    <cellStyle name="Total 3 2 4 3 4 2" xfId="28129"/>
    <cellStyle name="Total 3 2 4 3 4 2 2" xfId="52511"/>
    <cellStyle name="Total 3 2 4 3 4 3" xfId="29198"/>
    <cellStyle name="Total 3 2 4 3 4 4" xfId="47680"/>
    <cellStyle name="Total 3 2 4 3 5" xfId="15107"/>
    <cellStyle name="Total 3 2 4 3 5 2" xfId="33434"/>
    <cellStyle name="Total 3 2 4 3 5 2 2" xfId="52922"/>
    <cellStyle name="Total 3 2 4 3 5 3" xfId="40262"/>
    <cellStyle name="Total 3 2 4 3 5 4" xfId="48435"/>
    <cellStyle name="Total 3 2 4 3 6" xfId="15801"/>
    <cellStyle name="Total 3 2 4 3 6 2" xfId="34128"/>
    <cellStyle name="Total 3 2 4 3 6 2 2" xfId="53302"/>
    <cellStyle name="Total 3 2 4 3 6 3" xfId="40956"/>
    <cellStyle name="Total 3 2 4 3 6 4" xfId="49129"/>
    <cellStyle name="Total 3 2 4 3 7" xfId="16419"/>
    <cellStyle name="Total 3 2 4 3 7 2" xfId="34746"/>
    <cellStyle name="Total 3 2 4 3 7 2 2" xfId="53635"/>
    <cellStyle name="Total 3 2 4 3 7 3" xfId="41574"/>
    <cellStyle name="Total 3 2 4 3 7 4" xfId="49747"/>
    <cellStyle name="Total 3 2 4 3 8" xfId="5066"/>
    <cellStyle name="Total 3 2 4 3 8 2" xfId="50473"/>
    <cellStyle name="Total 3 2 4 3 9" xfId="24518"/>
    <cellStyle name="Total 3 2 4 4" xfId="6468"/>
    <cellStyle name="Total 3 2 4 4 2" xfId="12811"/>
    <cellStyle name="Total 3 2 4 4 2 2" xfId="31138"/>
    <cellStyle name="Total 3 2 4 4 2 3" xfId="35340"/>
    <cellStyle name="Total 3 2 4 4 2 4" xfId="51232"/>
    <cellStyle name="Total 3 2 4 4 3" xfId="25920"/>
    <cellStyle name="Total 3 2 4 4 4" xfId="37155"/>
    <cellStyle name="Total 3 2 4 4 5" xfId="45327"/>
    <cellStyle name="Total 3 2 4 5" xfId="5439"/>
    <cellStyle name="Total 3 2 4 5 2" xfId="11875"/>
    <cellStyle name="Total 3 2 4 5 2 2" xfId="30202"/>
    <cellStyle name="Total 3 2 4 5 2 3" xfId="23690"/>
    <cellStyle name="Total 3 2 4 5 2 4" xfId="50691"/>
    <cellStyle name="Total 3 2 4 5 3" xfId="24891"/>
    <cellStyle name="Total 3 2 4 5 4" xfId="36872"/>
    <cellStyle name="Total 3 2 4 5 5" xfId="44298"/>
    <cellStyle name="Total 3 2 4 6" xfId="5276"/>
    <cellStyle name="Total 3 2 4 6 2" xfId="11725"/>
    <cellStyle name="Total 3 2 4 6 2 2" xfId="30052"/>
    <cellStyle name="Total 3 2 4 6 2 3" xfId="37904"/>
    <cellStyle name="Total 3 2 4 6 2 4" xfId="50586"/>
    <cellStyle name="Total 3 2 4 6 3" xfId="24728"/>
    <cellStyle name="Total 3 2 4 6 4" xfId="23872"/>
    <cellStyle name="Total 3 2 4 6 5" xfId="44135"/>
    <cellStyle name="Total 3 2 4 7" xfId="7292"/>
    <cellStyle name="Total 3 2 4 7 2" xfId="26744"/>
    <cellStyle name="Total 3 2 4 7 2 2" xfId="51685"/>
    <cellStyle name="Total 3 2 4 7 3" xfId="39062"/>
    <cellStyle name="Total 3 2 4 7 4" xfId="46150"/>
    <cellStyle name="Total 3 2 4 8" xfId="14256"/>
    <cellStyle name="Total 3 2 4 8 2" xfId="32583"/>
    <cellStyle name="Total 3 2 4 8 2 2" xfId="52137"/>
    <cellStyle name="Total 3 2 4 8 3" xfId="28819"/>
    <cellStyle name="Total 3 2 4 8 4" xfId="46987"/>
    <cellStyle name="Total 3 2 4 9" xfId="14023"/>
    <cellStyle name="Total 3 2 4 9 2" xfId="32350"/>
    <cellStyle name="Total 3 2 4 9 2 2" xfId="52008"/>
    <cellStyle name="Total 3 2 4 9 3" xfId="28757"/>
    <cellStyle name="Total 3 2 4 9 4" xfId="46754"/>
    <cellStyle name="Total 3 2 5" xfId="967"/>
    <cellStyle name="Total 3 2 5 10" xfId="29284"/>
    <cellStyle name="Total 3 2 5 11" xfId="23685"/>
    <cellStyle name="Total 3 2 5 12" xfId="42105"/>
    <cellStyle name="Total 3 2 5 13" xfId="43348"/>
    <cellStyle name="Total 3 2 5 2" xfId="5313"/>
    <cellStyle name="Total 3 2 5 2 2" xfId="11762"/>
    <cellStyle name="Total 3 2 5 2 2 2" xfId="30089"/>
    <cellStyle name="Total 3 2 5 2 2 3" xfId="35138"/>
    <cellStyle name="Total 3 2 5 2 2 4" xfId="50611"/>
    <cellStyle name="Total 3 2 5 2 3" xfId="24765"/>
    <cellStyle name="Total 3 2 5 2 4" xfId="29579"/>
    <cellStyle name="Total 3 2 5 2 5" xfId="44172"/>
    <cellStyle name="Total 3 2 5 3" xfId="6503"/>
    <cellStyle name="Total 3 2 5 3 2" xfId="12841"/>
    <cellStyle name="Total 3 2 5 3 2 2" xfId="31168"/>
    <cellStyle name="Total 3 2 5 3 2 3" xfId="36610"/>
    <cellStyle name="Total 3 2 5 3 2 4" xfId="51250"/>
    <cellStyle name="Total 3 2 5 3 3" xfId="25955"/>
    <cellStyle name="Total 3 2 5 3 4" xfId="38749"/>
    <cellStyle name="Total 3 2 5 3 5" xfId="45362"/>
    <cellStyle name="Total 3 2 5 4" xfId="7595"/>
    <cellStyle name="Total 3 2 5 4 2" xfId="26978"/>
    <cellStyle name="Total 3 2 5 4 2 2" xfId="51862"/>
    <cellStyle name="Total 3 2 5 4 3" xfId="28666"/>
    <cellStyle name="Total 3 2 5 4 4" xfId="46475"/>
    <cellStyle name="Total 3 2 5 5" xfId="14384"/>
    <cellStyle name="Total 3 2 5 5 2" xfId="32711"/>
    <cellStyle name="Total 3 2 5 5 2 2" xfId="52214"/>
    <cellStyle name="Total 3 2 5 5 3" xfId="39539"/>
    <cellStyle name="Total 3 2 5 5 4" xfId="47119"/>
    <cellStyle name="Total 3 2 5 6" xfId="14566"/>
    <cellStyle name="Total 3 2 5 6 2" xfId="32893"/>
    <cellStyle name="Total 3 2 5 6 2 2" xfId="52634"/>
    <cellStyle name="Total 3 2 5 6 3" xfId="39721"/>
    <cellStyle name="Total 3 2 5 6 4" xfId="47894"/>
    <cellStyle name="Total 3 2 5 7" xfId="15294"/>
    <cellStyle name="Total 3 2 5 7 2" xfId="33621"/>
    <cellStyle name="Total 3 2 5 7 2 2" xfId="53031"/>
    <cellStyle name="Total 3 2 5 7 3" xfId="40449"/>
    <cellStyle name="Total 3 2 5 7 4" xfId="48622"/>
    <cellStyle name="Total 3 2 5 8" xfId="3632"/>
    <cellStyle name="Total 3 2 5 8 2" xfId="50165"/>
    <cellStyle name="Total 3 2 5 9" xfId="3708"/>
    <cellStyle name="Total 3 2 6" xfId="2637"/>
    <cellStyle name="Total 3 2 6 10" xfId="38160"/>
    <cellStyle name="Total 3 2 6 11" xfId="23639"/>
    <cellStyle name="Total 3 2 6 12" xfId="41800"/>
    <cellStyle name="Total 3 2 6 13" xfId="43956"/>
    <cellStyle name="Total 3 2 6 2" xfId="3349"/>
    <cellStyle name="Total 3 2 6 2 2" xfId="10387"/>
    <cellStyle name="Total 3 2 6 2 2 2" xfId="29105"/>
    <cellStyle name="Total 3 2 6 2 2 3" xfId="36060"/>
    <cellStyle name="Total 3 2 6 2 2 4" xfId="50115"/>
    <cellStyle name="Total 3 2 6 2 3" xfId="3670"/>
    <cellStyle name="Total 3 2 6 2 4" xfId="2890"/>
    <cellStyle name="Total 3 2 6 2 5" xfId="43250"/>
    <cellStyle name="Total 3 2 6 3" xfId="7188"/>
    <cellStyle name="Total 3 2 6 3 2" xfId="13475"/>
    <cellStyle name="Total 3 2 6 3 2 2" xfId="31802"/>
    <cellStyle name="Total 3 2 6 3 2 3" xfId="28325"/>
    <cellStyle name="Total 3 2 6 3 2 4" xfId="51628"/>
    <cellStyle name="Total 3 2 6 3 3" xfId="26640"/>
    <cellStyle name="Total 3 2 6 3 4" xfId="38455"/>
    <cellStyle name="Total 3 2 6 3 5" xfId="46046"/>
    <cellStyle name="Total 3 2 6 4" xfId="9114"/>
    <cellStyle name="Total 3 2 6 4 2" xfId="28160"/>
    <cellStyle name="Total 3 2 6 4 2 2" xfId="52528"/>
    <cellStyle name="Total 3 2 6 4 3" xfId="37587"/>
    <cellStyle name="Total 3 2 6 4 4" xfId="47711"/>
    <cellStyle name="Total 3 2 6 5" xfId="15138"/>
    <cellStyle name="Total 3 2 6 5 2" xfId="33465"/>
    <cellStyle name="Total 3 2 6 5 2 2" xfId="52939"/>
    <cellStyle name="Total 3 2 6 5 3" xfId="40293"/>
    <cellStyle name="Total 3 2 6 5 4" xfId="48466"/>
    <cellStyle name="Total 3 2 6 6" xfId="15832"/>
    <cellStyle name="Total 3 2 6 6 2" xfId="34159"/>
    <cellStyle name="Total 3 2 6 6 2 2" xfId="53319"/>
    <cellStyle name="Total 3 2 6 6 3" xfId="40987"/>
    <cellStyle name="Total 3 2 6 6 4" xfId="49160"/>
    <cellStyle name="Total 3 2 6 7" xfId="16450"/>
    <cellStyle name="Total 3 2 6 7 2" xfId="34777"/>
    <cellStyle name="Total 3 2 6 7 2 2" xfId="53652"/>
    <cellStyle name="Total 3 2 6 7 3" xfId="41605"/>
    <cellStyle name="Total 3 2 6 7 4" xfId="49778"/>
    <cellStyle name="Total 3 2 6 8" xfId="5097"/>
    <cellStyle name="Total 3 2 6 8 2" xfId="50490"/>
    <cellStyle name="Total 3 2 6 9" xfId="24549"/>
    <cellStyle name="Total 3 2 7" xfId="6488"/>
    <cellStyle name="Total 3 2 7 2" xfId="12828"/>
    <cellStyle name="Total 3 2 7 2 2" xfId="31155"/>
    <cellStyle name="Total 3 2 7 2 3" xfId="29943"/>
    <cellStyle name="Total 3 2 7 2 4" xfId="51242"/>
    <cellStyle name="Total 3 2 7 3" xfId="25940"/>
    <cellStyle name="Total 3 2 7 4" xfId="36860"/>
    <cellStyle name="Total 3 2 7 5" xfId="45347"/>
    <cellStyle name="Total 3 2 8" xfId="6497"/>
    <cellStyle name="Total 3 2 8 2" xfId="12836"/>
    <cellStyle name="Total 3 2 8 2 2" xfId="31163"/>
    <cellStyle name="Total 3 2 8 2 3" xfId="4551"/>
    <cellStyle name="Total 3 2 8 2 4" xfId="51247"/>
    <cellStyle name="Total 3 2 8 3" xfId="25949"/>
    <cellStyle name="Total 3 2 8 4" xfId="35587"/>
    <cellStyle name="Total 3 2 8 5" xfId="45356"/>
    <cellStyle name="Total 3 2 9" xfId="5894"/>
    <cellStyle name="Total 3 2 9 2" xfId="12295"/>
    <cellStyle name="Total 3 2 9 2 2" xfId="30622"/>
    <cellStyle name="Total 3 2 9 2 3" xfId="29607"/>
    <cellStyle name="Total 3 2 9 2 4" xfId="50927"/>
    <cellStyle name="Total 3 2 9 3" xfId="25346"/>
    <cellStyle name="Total 3 2 9 4" xfId="28313"/>
    <cellStyle name="Total 3 2 9 5" xfId="44753"/>
    <cellStyle name="Total 3 20" xfId="2934"/>
    <cellStyle name="Total 3 21" xfId="4097"/>
    <cellStyle name="Total 3 22" xfId="38974"/>
    <cellStyle name="Total 3 23" xfId="42084"/>
    <cellStyle name="Total 3 24" xfId="3674"/>
    <cellStyle name="Total 3 25" xfId="42782"/>
    <cellStyle name="Total 3 3" xfId="493"/>
    <cellStyle name="Total 3 3 10" xfId="6066"/>
    <cellStyle name="Total 3 3 10 2" xfId="25518"/>
    <cellStyle name="Total 3 3 10 2 2" xfId="51022"/>
    <cellStyle name="Total 3 3 10 3" xfId="29550"/>
    <cellStyle name="Total 3 3 10 4" xfId="44925"/>
    <cellStyle name="Total 3 3 11" xfId="13634"/>
    <cellStyle name="Total 3 3 11 2" xfId="31961"/>
    <cellStyle name="Total 3 3 11 2 2" xfId="51752"/>
    <cellStyle name="Total 3 3 11 3" xfId="26811"/>
    <cellStyle name="Total 3 3 11 4" xfId="46274"/>
    <cellStyle name="Total 3 3 12" xfId="10986"/>
    <cellStyle name="Total 3 3 12 2" xfId="29523"/>
    <cellStyle name="Total 3 3 12 2 2" xfId="50215"/>
    <cellStyle name="Total 3 3 12 3" xfId="38744"/>
    <cellStyle name="Total 3 3 12 4" xfId="43435"/>
    <cellStyle name="Total 3 3 13" xfId="13573"/>
    <cellStyle name="Total 3 3 13 2" xfId="31900"/>
    <cellStyle name="Total 3 3 13 2 2" xfId="51721"/>
    <cellStyle name="Total 3 3 13 3" xfId="37581"/>
    <cellStyle name="Total 3 3 13 4" xfId="46213"/>
    <cellStyle name="Total 3 3 14" xfId="11274"/>
    <cellStyle name="Total 3 3 14 2" xfId="29720"/>
    <cellStyle name="Total 3 3 14 2 2" xfId="50221"/>
    <cellStyle name="Total 3 3 14 3" xfId="36744"/>
    <cellStyle name="Total 3 3 14 4" xfId="43448"/>
    <cellStyle name="Total 3 3 15" xfId="2973"/>
    <cellStyle name="Total 3 3 16" xfId="2833"/>
    <cellStyle name="Total 3 3 17" xfId="37795"/>
    <cellStyle name="Total 3 3 18" xfId="2900"/>
    <cellStyle name="Total 3 3 19" xfId="42305"/>
    <cellStyle name="Total 3 3 2" xfId="792"/>
    <cellStyle name="Total 3 3 2 10" xfId="14423"/>
    <cellStyle name="Total 3 3 2 10 2" xfId="32750"/>
    <cellStyle name="Total 3 3 2 10 2 2" xfId="52265"/>
    <cellStyle name="Total 3 3 2 10 3" xfId="39578"/>
    <cellStyle name="Total 3 3 2 10 4" xfId="47214"/>
    <cellStyle name="Total 3 3 2 11" xfId="14655"/>
    <cellStyle name="Total 3 3 2 11 2" xfId="32982"/>
    <cellStyle name="Total 3 3 2 11 2 2" xfId="52683"/>
    <cellStyle name="Total 3 3 2 11 3" xfId="39810"/>
    <cellStyle name="Total 3 3 2 11 4" xfId="47983"/>
    <cellStyle name="Total 3 3 2 12" xfId="15370"/>
    <cellStyle name="Total 3 3 2 12 2" xfId="33697"/>
    <cellStyle name="Total 3 3 2 12 2 2" xfId="53073"/>
    <cellStyle name="Total 3 3 2 12 3" xfId="40525"/>
    <cellStyle name="Total 3 3 2 12 4" xfId="48698"/>
    <cellStyle name="Total 3 3 2 13" xfId="3141"/>
    <cellStyle name="Total 3 3 2 13 2" xfId="49936"/>
    <cellStyle name="Total 3 3 2 14" xfId="3039"/>
    <cellStyle name="Total 3 3 2 15" xfId="28575"/>
    <cellStyle name="Total 3 3 2 16" xfId="4013"/>
    <cellStyle name="Total 3 3 2 17" xfId="29797"/>
    <cellStyle name="Total 3 3 2 18" xfId="42924"/>
    <cellStyle name="Total 3 3 2 2" xfId="1982"/>
    <cellStyle name="Total 3 3 2 2 10" xfId="4469"/>
    <cellStyle name="Total 3 3 2 2 10 2" xfId="50236"/>
    <cellStyle name="Total 3 3 2 2 11" xfId="23964"/>
    <cellStyle name="Total 3 3 2 2 12" xfId="37082"/>
    <cellStyle name="Total 3 3 2 2 13" xfId="29963"/>
    <cellStyle name="Total 3 3 2 2 14" xfId="39084"/>
    <cellStyle name="Total 3 3 2 2 15" xfId="43483"/>
    <cellStyle name="Total 3 3 2 2 2" xfId="2202"/>
    <cellStyle name="Total 3 3 2 2 2 10" xfId="36327"/>
    <cellStyle name="Total 3 3 2 2 2 11" xfId="42699"/>
    <cellStyle name="Total 3 3 2 2 2 12" xfId="28980"/>
    <cellStyle name="Total 3 3 2 2 2 13" xfId="43521"/>
    <cellStyle name="Total 3 3 2 2 2 2" xfId="5778"/>
    <cellStyle name="Total 3 3 2 2 2 2 2" xfId="12187"/>
    <cellStyle name="Total 3 3 2 2 2 2 2 2" xfId="30514"/>
    <cellStyle name="Total 3 3 2 2 2 2 2 3" xfId="29531"/>
    <cellStyle name="Total 3 3 2 2 2 2 2 4" xfId="50871"/>
    <cellStyle name="Total 3 3 2 2 2 2 3" xfId="25230"/>
    <cellStyle name="Total 3 3 2 2 2 2 4" xfId="36375"/>
    <cellStyle name="Total 3 3 2 2 2 2 5" xfId="44637"/>
    <cellStyle name="Total 3 3 2 2 2 3" xfId="6753"/>
    <cellStyle name="Total 3 3 2 2 2 3 2" xfId="13040"/>
    <cellStyle name="Total 3 3 2 2 2 3 2 2" xfId="31367"/>
    <cellStyle name="Total 3 3 2 2 2 3 2 3" xfId="27164"/>
    <cellStyle name="Total 3 3 2 2 2 3 2 4" xfId="51397"/>
    <cellStyle name="Total 3 3 2 2 2 3 3" xfId="26205"/>
    <cellStyle name="Total 3 3 2 2 2 3 4" xfId="38145"/>
    <cellStyle name="Total 3 3 2 2 2 3 5" xfId="45611"/>
    <cellStyle name="Total 3 3 2 2 2 4" xfId="8679"/>
    <cellStyle name="Total 3 3 2 2 2 4 2" xfId="27725"/>
    <cellStyle name="Total 3 3 2 2 2 4 2 2" xfId="52297"/>
    <cellStyle name="Total 3 3 2 2 2 4 3" xfId="27533"/>
    <cellStyle name="Total 3 3 2 2 2 4 4" xfId="47276"/>
    <cellStyle name="Total 3 3 2 2 2 5" xfId="14703"/>
    <cellStyle name="Total 3 3 2 2 2 5 2" xfId="33030"/>
    <cellStyle name="Total 3 3 2 2 2 5 2 2" xfId="52708"/>
    <cellStyle name="Total 3 3 2 2 2 5 3" xfId="39858"/>
    <cellStyle name="Total 3 3 2 2 2 5 4" xfId="48031"/>
    <cellStyle name="Total 3 3 2 2 2 6" xfId="15397"/>
    <cellStyle name="Total 3 3 2 2 2 6 2" xfId="33724"/>
    <cellStyle name="Total 3 3 2 2 2 6 2 2" xfId="53088"/>
    <cellStyle name="Total 3 3 2 2 2 6 3" xfId="40552"/>
    <cellStyle name="Total 3 3 2 2 2 6 4" xfId="48725"/>
    <cellStyle name="Total 3 3 2 2 2 7" xfId="16015"/>
    <cellStyle name="Total 3 3 2 2 2 7 2" xfId="34342"/>
    <cellStyle name="Total 3 3 2 2 2 7 2 2" xfId="53421"/>
    <cellStyle name="Total 3 3 2 2 2 7 3" xfId="41170"/>
    <cellStyle name="Total 3 3 2 2 2 7 4" xfId="49343"/>
    <cellStyle name="Total 3 3 2 2 2 8" xfId="4662"/>
    <cellStyle name="Total 3 3 2 2 2 8 2" xfId="50259"/>
    <cellStyle name="Total 3 3 2 2 2 9" xfId="24114"/>
    <cellStyle name="Total 3 3 2 2 3" xfId="2701"/>
    <cellStyle name="Total 3 3 2 2 3 10" xfId="35108"/>
    <cellStyle name="Total 3 3 2 2 3 11" xfId="42391"/>
    <cellStyle name="Total 3 3 2 2 3 12" xfId="42003"/>
    <cellStyle name="Total 3 3 2 2 3 13" xfId="44020"/>
    <cellStyle name="Total 3 3 2 2 3 2" xfId="5315"/>
    <cellStyle name="Total 3 3 2 2 3 2 2" xfId="11764"/>
    <cellStyle name="Total 3 3 2 2 3 2 2 2" xfId="30091"/>
    <cellStyle name="Total 3 3 2 2 3 2 2 3" xfId="38166"/>
    <cellStyle name="Total 3 3 2 2 3 2 2 4" xfId="50613"/>
    <cellStyle name="Total 3 3 2 2 3 2 3" xfId="24767"/>
    <cellStyle name="Total 3 3 2 2 3 2 4" xfId="23627"/>
    <cellStyle name="Total 3 3 2 2 3 2 5" xfId="44174"/>
    <cellStyle name="Total 3 3 2 2 3 3" xfId="7252"/>
    <cellStyle name="Total 3 3 2 2 3 3 2" xfId="13539"/>
    <cellStyle name="Total 3 3 2 2 3 3 2 2" xfId="31866"/>
    <cellStyle name="Total 3 3 2 2 3 3 2 3" xfId="26872"/>
    <cellStyle name="Total 3 3 2 2 3 3 2 4" xfId="51662"/>
    <cellStyle name="Total 3 3 2 2 3 3 3" xfId="26704"/>
    <cellStyle name="Total 3 3 2 2 3 3 4" xfId="37918"/>
    <cellStyle name="Total 3 3 2 2 3 3 5" xfId="46110"/>
    <cellStyle name="Total 3 3 2 2 3 4" xfId="9178"/>
    <cellStyle name="Total 3 3 2 2 3 4 2" xfId="28224"/>
    <cellStyle name="Total 3 3 2 2 3 4 2 2" xfId="52562"/>
    <cellStyle name="Total 3 3 2 2 3 4 3" xfId="28977"/>
    <cellStyle name="Total 3 3 2 2 3 4 4" xfId="47775"/>
    <cellStyle name="Total 3 3 2 2 3 5" xfId="15202"/>
    <cellStyle name="Total 3 3 2 2 3 5 2" xfId="33529"/>
    <cellStyle name="Total 3 3 2 2 3 5 2 2" xfId="52973"/>
    <cellStyle name="Total 3 3 2 2 3 5 3" xfId="40357"/>
    <cellStyle name="Total 3 3 2 2 3 5 4" xfId="48530"/>
    <cellStyle name="Total 3 3 2 2 3 6" xfId="15896"/>
    <cellStyle name="Total 3 3 2 2 3 6 2" xfId="34223"/>
    <cellStyle name="Total 3 3 2 2 3 6 2 2" xfId="53353"/>
    <cellStyle name="Total 3 3 2 2 3 6 3" xfId="41051"/>
    <cellStyle name="Total 3 3 2 2 3 6 4" xfId="49224"/>
    <cellStyle name="Total 3 3 2 2 3 7" xfId="16514"/>
    <cellStyle name="Total 3 3 2 2 3 7 2" xfId="34841"/>
    <cellStyle name="Total 3 3 2 2 3 7 2 2" xfId="53686"/>
    <cellStyle name="Total 3 3 2 2 3 7 3" xfId="41669"/>
    <cellStyle name="Total 3 3 2 2 3 7 4" xfId="49842"/>
    <cellStyle name="Total 3 3 2 2 3 8" xfId="5161"/>
    <cellStyle name="Total 3 3 2 2 3 8 2" xfId="50524"/>
    <cellStyle name="Total 3 3 2 2 3 9" xfId="24613"/>
    <cellStyle name="Total 3 3 2 2 4" xfId="5983"/>
    <cellStyle name="Total 3 3 2 2 4 2" xfId="12376"/>
    <cellStyle name="Total 3 3 2 2 4 2 2" xfId="30703"/>
    <cellStyle name="Total 3 3 2 2 4 2 3" xfId="37410"/>
    <cellStyle name="Total 3 3 2 2 4 2 4" xfId="50977"/>
    <cellStyle name="Total 3 3 2 2 4 3" xfId="25435"/>
    <cellStyle name="Total 3 3 2 2 4 4" xfId="28389"/>
    <cellStyle name="Total 3 3 2 2 4 5" xfId="44842"/>
    <cellStyle name="Total 3 3 2 2 5" xfId="6649"/>
    <cellStyle name="Total 3 3 2 2 5 2" xfId="12963"/>
    <cellStyle name="Total 3 3 2 2 5 2 2" xfId="31290"/>
    <cellStyle name="Total 3 3 2 2 5 2 3" xfId="38501"/>
    <cellStyle name="Total 3 3 2 2 5 2 4" xfId="51333"/>
    <cellStyle name="Total 3 3 2 2 5 3" xfId="26101"/>
    <cellStyle name="Total 3 3 2 2 5 4" xfId="29696"/>
    <cellStyle name="Total 3 3 2 2 5 5" xfId="45507"/>
    <cellStyle name="Total 3 3 2 2 6" xfId="8459"/>
    <cellStyle name="Total 3 3 2 2 6 2" xfId="27573"/>
    <cellStyle name="Total 3 3 2 2 6 2 2" xfId="52225"/>
    <cellStyle name="Total 3 3 2 2 6 3" xfId="39219"/>
    <cellStyle name="Total 3 3 2 2 6 4" xfId="47143"/>
    <cellStyle name="Total 3 3 2 2 7" xfId="14590"/>
    <cellStyle name="Total 3 3 2 2 7 2" xfId="32917"/>
    <cellStyle name="Total 3 3 2 2 7 2 2" xfId="52645"/>
    <cellStyle name="Total 3 3 2 2 7 3" xfId="39745"/>
    <cellStyle name="Total 3 3 2 2 7 4" xfId="47918"/>
    <cellStyle name="Total 3 3 2 2 8" xfId="15318"/>
    <cellStyle name="Total 3 3 2 2 8 2" xfId="33645"/>
    <cellStyle name="Total 3 3 2 2 8 2 2" xfId="53042"/>
    <cellStyle name="Total 3 3 2 2 8 3" xfId="40473"/>
    <cellStyle name="Total 3 3 2 2 8 4" xfId="48646"/>
    <cellStyle name="Total 3 3 2 2 9" xfId="15977"/>
    <cellStyle name="Total 3 3 2 2 9 2" xfId="34304"/>
    <cellStyle name="Total 3 3 2 2 9 2 2" xfId="53398"/>
    <cellStyle name="Total 3 3 2 2 9 3" xfId="41132"/>
    <cellStyle name="Total 3 3 2 2 9 4" xfId="49305"/>
    <cellStyle name="Total 3 3 2 3" xfId="2329"/>
    <cellStyle name="Total 3 3 2 3 10" xfId="38003"/>
    <cellStyle name="Total 3 3 2 3 11" xfId="42036"/>
    <cellStyle name="Total 3 3 2 3 12" xfId="42100"/>
    <cellStyle name="Total 3 3 2 3 13" xfId="43648"/>
    <cellStyle name="Total 3 3 2 3 2" xfId="5285"/>
    <cellStyle name="Total 3 3 2 3 2 2" xfId="11734"/>
    <cellStyle name="Total 3 3 2 3 2 2 2" xfId="30061"/>
    <cellStyle name="Total 3 3 2 3 2 2 3" xfId="26944"/>
    <cellStyle name="Total 3 3 2 3 2 2 4" xfId="50592"/>
    <cellStyle name="Total 3 3 2 3 2 3" xfId="24737"/>
    <cellStyle name="Total 3 3 2 3 2 4" xfId="38702"/>
    <cellStyle name="Total 3 3 2 3 2 5" xfId="44144"/>
    <cellStyle name="Total 3 3 2 3 3" xfId="6880"/>
    <cellStyle name="Total 3 3 2 3 3 2" xfId="13167"/>
    <cellStyle name="Total 3 3 2 3 3 2 2" xfId="31494"/>
    <cellStyle name="Total 3 3 2 3 3 2 3" xfId="23560"/>
    <cellStyle name="Total 3 3 2 3 3 2 4" xfId="51465"/>
    <cellStyle name="Total 3 3 2 3 3 3" xfId="26332"/>
    <cellStyle name="Total 3 3 2 3 3 4" xfId="28412"/>
    <cellStyle name="Total 3 3 2 3 3 5" xfId="45738"/>
    <cellStyle name="Total 3 3 2 3 4" xfId="8806"/>
    <cellStyle name="Total 3 3 2 3 4 2" xfId="27852"/>
    <cellStyle name="Total 3 3 2 3 4 2 2" xfId="52365"/>
    <cellStyle name="Total 3 3 2 3 4 3" xfId="29597"/>
    <cellStyle name="Total 3 3 2 3 4 4" xfId="47403"/>
    <cellStyle name="Total 3 3 2 3 5" xfId="14830"/>
    <cellStyle name="Total 3 3 2 3 5 2" xfId="33157"/>
    <cellStyle name="Total 3 3 2 3 5 2 2" xfId="52776"/>
    <cellStyle name="Total 3 3 2 3 5 3" xfId="39985"/>
    <cellStyle name="Total 3 3 2 3 5 4" xfId="48158"/>
    <cellStyle name="Total 3 3 2 3 6" xfId="15524"/>
    <cellStyle name="Total 3 3 2 3 6 2" xfId="33851"/>
    <cellStyle name="Total 3 3 2 3 6 2 2" xfId="53156"/>
    <cellStyle name="Total 3 3 2 3 6 3" xfId="40679"/>
    <cellStyle name="Total 3 3 2 3 6 4" xfId="48852"/>
    <cellStyle name="Total 3 3 2 3 7" xfId="16142"/>
    <cellStyle name="Total 3 3 2 3 7 2" xfId="34469"/>
    <cellStyle name="Total 3 3 2 3 7 2 2" xfId="53489"/>
    <cellStyle name="Total 3 3 2 3 7 3" xfId="41297"/>
    <cellStyle name="Total 3 3 2 3 7 4" xfId="49470"/>
    <cellStyle name="Total 3 3 2 3 8" xfId="4789"/>
    <cellStyle name="Total 3 3 2 3 8 2" xfId="50327"/>
    <cellStyle name="Total 3 3 2 3 9" xfId="24241"/>
    <cellStyle name="Total 3 3 2 4" xfId="2482"/>
    <cellStyle name="Total 3 3 2 4 10" xfId="35169"/>
    <cellStyle name="Total 3 3 2 4 11" xfId="38072"/>
    <cellStyle name="Total 3 3 2 4 12" xfId="41837"/>
    <cellStyle name="Total 3 3 2 4 13" xfId="43801"/>
    <cellStyle name="Total 3 3 2 4 2" xfId="6216"/>
    <cellStyle name="Total 3 3 2 4 2 2" xfId="12589"/>
    <cellStyle name="Total 3 3 2 4 2 2 2" xfId="30916"/>
    <cellStyle name="Total 3 3 2 4 2 2 3" xfId="24045"/>
    <cellStyle name="Total 3 3 2 4 2 2 4" xfId="51091"/>
    <cellStyle name="Total 3 3 2 4 2 3" xfId="25668"/>
    <cellStyle name="Total 3 3 2 4 2 4" xfId="2760"/>
    <cellStyle name="Total 3 3 2 4 2 5" xfId="45075"/>
    <cellStyle name="Total 3 3 2 4 3" xfId="7033"/>
    <cellStyle name="Total 3 3 2 4 3 2" xfId="13320"/>
    <cellStyle name="Total 3 3 2 4 3 2 2" xfId="31647"/>
    <cellStyle name="Total 3 3 2 4 3 2 3" xfId="35386"/>
    <cellStyle name="Total 3 3 2 4 3 2 4" xfId="51549"/>
    <cellStyle name="Total 3 3 2 4 3 3" xfId="26485"/>
    <cellStyle name="Total 3 3 2 4 3 4" xfId="36513"/>
    <cellStyle name="Total 3 3 2 4 3 5" xfId="45891"/>
    <cellStyle name="Total 3 3 2 4 4" xfId="8959"/>
    <cellStyle name="Total 3 3 2 4 4 2" xfId="28005"/>
    <cellStyle name="Total 3 3 2 4 4 2 2" xfId="52449"/>
    <cellStyle name="Total 3 3 2 4 4 3" xfId="36635"/>
    <cellStyle name="Total 3 3 2 4 4 4" xfId="47556"/>
    <cellStyle name="Total 3 3 2 4 5" xfId="14983"/>
    <cellStyle name="Total 3 3 2 4 5 2" xfId="33310"/>
    <cellStyle name="Total 3 3 2 4 5 2 2" xfId="52860"/>
    <cellStyle name="Total 3 3 2 4 5 3" xfId="40138"/>
    <cellStyle name="Total 3 3 2 4 5 4" xfId="48311"/>
    <cellStyle name="Total 3 3 2 4 6" xfId="15677"/>
    <cellStyle name="Total 3 3 2 4 6 2" xfId="34004"/>
    <cellStyle name="Total 3 3 2 4 6 2 2" xfId="53240"/>
    <cellStyle name="Total 3 3 2 4 6 3" xfId="40832"/>
    <cellStyle name="Total 3 3 2 4 6 4" xfId="49005"/>
    <cellStyle name="Total 3 3 2 4 7" xfId="16295"/>
    <cellStyle name="Total 3 3 2 4 7 2" xfId="34622"/>
    <cellStyle name="Total 3 3 2 4 7 2 2" xfId="53573"/>
    <cellStyle name="Total 3 3 2 4 7 3" xfId="41450"/>
    <cellStyle name="Total 3 3 2 4 7 4" xfId="49623"/>
    <cellStyle name="Total 3 3 2 4 8" xfId="4942"/>
    <cellStyle name="Total 3 3 2 4 8 2" xfId="50411"/>
    <cellStyle name="Total 3 3 2 4 9" xfId="24394"/>
    <cellStyle name="Total 3 3 2 5" xfId="3382"/>
    <cellStyle name="Total 3 3 2 5 2" xfId="10418"/>
    <cellStyle name="Total 3 3 2 5 2 2" xfId="29129"/>
    <cellStyle name="Total 3 3 2 5 2 3" xfId="39274"/>
    <cellStyle name="Total 3 3 2 5 2 4" xfId="50123"/>
    <cellStyle name="Total 3 3 2 5 3" xfId="2770"/>
    <cellStyle name="Total 3 3 2 5 4" xfId="28259"/>
    <cellStyle name="Total 3 3 2 5 5" xfId="43265"/>
    <cellStyle name="Total 3 3 2 6" xfId="6423"/>
    <cellStyle name="Total 3 3 2 6 2" xfId="12774"/>
    <cellStyle name="Total 3 3 2 6 2 2" xfId="31101"/>
    <cellStyle name="Total 3 3 2 6 2 3" xfId="23606"/>
    <cellStyle name="Total 3 3 2 6 2 4" xfId="51203"/>
    <cellStyle name="Total 3 3 2 6 3" xfId="25875"/>
    <cellStyle name="Total 3 3 2 6 4" xfId="36108"/>
    <cellStyle name="Total 3 3 2 6 5" xfId="45282"/>
    <cellStyle name="Total 3 3 2 7" xfId="3262"/>
    <cellStyle name="Total 3 3 2 7 2" xfId="10306"/>
    <cellStyle name="Total 3 3 2 7 2 2" xfId="29024"/>
    <cellStyle name="Total 3 3 2 7 2 3" xfId="35104"/>
    <cellStyle name="Total 3 3 2 7 2 4" xfId="50067"/>
    <cellStyle name="Total 3 3 2 7 3" xfId="4055"/>
    <cellStyle name="Total 3 3 2 7 4" xfId="4217"/>
    <cellStyle name="Total 3 3 2 7 5" xfId="43163"/>
    <cellStyle name="Total 3 3 2 8" xfId="3443"/>
    <cellStyle name="Total 3 3 2 8 2" xfId="3769"/>
    <cellStyle name="Total 3 3 2 8 2 2" xfId="50135"/>
    <cellStyle name="Total 3 3 2 8 3" xfId="34902"/>
    <cellStyle name="Total 3 3 2 8 4" xfId="43289"/>
    <cellStyle name="Total 3 3 2 9" xfId="13691"/>
    <cellStyle name="Total 3 3 2 9 2" xfId="32018"/>
    <cellStyle name="Total 3 3 2 9 2 2" xfId="51786"/>
    <cellStyle name="Total 3 3 2 9 3" xfId="36549"/>
    <cellStyle name="Total 3 3 2 9 4" xfId="46331"/>
    <cellStyle name="Total 3 3 20" xfId="42805"/>
    <cellStyle name="Total 3 3 3" xfId="1316"/>
    <cellStyle name="Total 3 3 3 10" xfId="14564"/>
    <cellStyle name="Total 3 3 3 10 2" xfId="32891"/>
    <cellStyle name="Total 3 3 3 10 2 2" xfId="52633"/>
    <cellStyle name="Total 3 3 3 10 3" xfId="39719"/>
    <cellStyle name="Total 3 3 3 10 4" xfId="47892"/>
    <cellStyle name="Total 3 3 3 11" xfId="15292"/>
    <cellStyle name="Total 3 3 3 11 2" xfId="33619"/>
    <cellStyle name="Total 3 3 3 11 2 2" xfId="53030"/>
    <cellStyle name="Total 3 3 3 11 3" xfId="40447"/>
    <cellStyle name="Total 3 3 3 11 4" xfId="48620"/>
    <cellStyle name="Total 3 3 3 12" xfId="3920"/>
    <cellStyle name="Total 3 3 3 12 2" xfId="49971"/>
    <cellStyle name="Total 3 3 3 13" xfId="3865"/>
    <cellStyle name="Total 3 3 3 14" xfId="28755"/>
    <cellStyle name="Total 3 3 3 15" xfId="42617"/>
    <cellStyle name="Total 3 3 3 16" xfId="41898"/>
    <cellStyle name="Total 3 3 3 17" xfId="42989"/>
    <cellStyle name="Total 3 3 3 2" xfId="2540"/>
    <cellStyle name="Total 3 3 3 2 10" xfId="35274"/>
    <cellStyle name="Total 3 3 3 2 11" xfId="42764"/>
    <cellStyle name="Total 3 3 3 2 12" xfId="36308"/>
    <cellStyle name="Total 3 3 3 2 13" xfId="43859"/>
    <cellStyle name="Total 3 3 3 2 2" xfId="5869"/>
    <cellStyle name="Total 3 3 3 2 2 2" xfId="12274"/>
    <cellStyle name="Total 3 3 3 2 2 2 2" xfId="30601"/>
    <cellStyle name="Total 3 3 3 2 2 2 3" xfId="38838"/>
    <cellStyle name="Total 3 3 3 2 2 2 4" xfId="50915"/>
    <cellStyle name="Total 3 3 3 2 2 3" xfId="25321"/>
    <cellStyle name="Total 3 3 3 2 2 4" xfId="39371"/>
    <cellStyle name="Total 3 3 3 2 2 5" xfId="44728"/>
    <cellStyle name="Total 3 3 3 2 3" xfId="7091"/>
    <cellStyle name="Total 3 3 3 2 3 2" xfId="13378"/>
    <cellStyle name="Total 3 3 3 2 3 2 2" xfId="31705"/>
    <cellStyle name="Total 3 3 3 2 3 2 3" xfId="35442"/>
    <cellStyle name="Total 3 3 3 2 3 2 4" xfId="51578"/>
    <cellStyle name="Total 3 3 3 2 3 3" xfId="26543"/>
    <cellStyle name="Total 3 3 3 2 3 4" xfId="29536"/>
    <cellStyle name="Total 3 3 3 2 3 5" xfId="45949"/>
    <cellStyle name="Total 3 3 3 2 4" xfId="9017"/>
    <cellStyle name="Total 3 3 3 2 4 2" xfId="28063"/>
    <cellStyle name="Total 3 3 3 2 4 2 2" xfId="52478"/>
    <cellStyle name="Total 3 3 3 2 4 3" xfId="38770"/>
    <cellStyle name="Total 3 3 3 2 4 4" xfId="47614"/>
    <cellStyle name="Total 3 3 3 2 5" xfId="15041"/>
    <cellStyle name="Total 3 3 3 2 5 2" xfId="33368"/>
    <cellStyle name="Total 3 3 3 2 5 2 2" xfId="52889"/>
    <cellStyle name="Total 3 3 3 2 5 3" xfId="40196"/>
    <cellStyle name="Total 3 3 3 2 5 4" xfId="48369"/>
    <cellStyle name="Total 3 3 3 2 6" xfId="15735"/>
    <cellStyle name="Total 3 3 3 2 6 2" xfId="34062"/>
    <cellStyle name="Total 3 3 3 2 6 2 2" xfId="53269"/>
    <cellStyle name="Total 3 3 3 2 6 3" xfId="40890"/>
    <cellStyle name="Total 3 3 3 2 6 4" xfId="49063"/>
    <cellStyle name="Total 3 3 3 2 7" xfId="16353"/>
    <cellStyle name="Total 3 3 3 2 7 2" xfId="34680"/>
    <cellStyle name="Total 3 3 3 2 7 2 2" xfId="53602"/>
    <cellStyle name="Total 3 3 3 2 7 3" xfId="41508"/>
    <cellStyle name="Total 3 3 3 2 7 4" xfId="49681"/>
    <cellStyle name="Total 3 3 3 2 8" xfId="5000"/>
    <cellStyle name="Total 3 3 3 2 8 2" xfId="50440"/>
    <cellStyle name="Total 3 3 3 2 9" xfId="24452"/>
    <cellStyle name="Total 3 3 3 3" xfId="2354"/>
    <cellStyle name="Total 3 3 3 3 10" xfId="35335"/>
    <cellStyle name="Total 3 3 3 3 11" xfId="42163"/>
    <cellStyle name="Total 3 3 3 3 12" xfId="36320"/>
    <cellStyle name="Total 3 3 3 3 13" xfId="43673"/>
    <cellStyle name="Total 3 3 3 3 2" xfId="3217"/>
    <cellStyle name="Total 3 3 3 3 2 2" xfId="10266"/>
    <cellStyle name="Total 3 3 3 3 2 2 2" xfId="28984"/>
    <cellStyle name="Total 3 3 3 3 2 2 3" xfId="29657"/>
    <cellStyle name="Total 3 3 3 3 2 2 4" xfId="50045"/>
    <cellStyle name="Total 3 3 3 3 2 3" xfId="3083"/>
    <cellStyle name="Total 3 3 3 3 2 4" xfId="28455"/>
    <cellStyle name="Total 3 3 3 3 2 5" xfId="43121"/>
    <cellStyle name="Total 3 3 3 3 3" xfId="6905"/>
    <cellStyle name="Total 3 3 3 3 3 2" xfId="13192"/>
    <cellStyle name="Total 3 3 3 3 3 2 2" xfId="31519"/>
    <cellStyle name="Total 3 3 3 3 3 2 3" xfId="28480"/>
    <cellStyle name="Total 3 3 3 3 3 2 4" xfId="51478"/>
    <cellStyle name="Total 3 3 3 3 3 3" xfId="26357"/>
    <cellStyle name="Total 3 3 3 3 3 4" xfId="29466"/>
    <cellStyle name="Total 3 3 3 3 3 5" xfId="45763"/>
    <cellStyle name="Total 3 3 3 3 4" xfId="8831"/>
    <cellStyle name="Total 3 3 3 3 4 2" xfId="27877"/>
    <cellStyle name="Total 3 3 3 3 4 2 2" xfId="52378"/>
    <cellStyle name="Total 3 3 3 3 4 3" xfId="35070"/>
    <cellStyle name="Total 3 3 3 3 4 4" xfId="47428"/>
    <cellStyle name="Total 3 3 3 3 5" xfId="14855"/>
    <cellStyle name="Total 3 3 3 3 5 2" xfId="33182"/>
    <cellStyle name="Total 3 3 3 3 5 2 2" xfId="52789"/>
    <cellStyle name="Total 3 3 3 3 5 3" xfId="40010"/>
    <cellStyle name="Total 3 3 3 3 5 4" xfId="48183"/>
    <cellStyle name="Total 3 3 3 3 6" xfId="15549"/>
    <cellStyle name="Total 3 3 3 3 6 2" xfId="33876"/>
    <cellStyle name="Total 3 3 3 3 6 2 2" xfId="53169"/>
    <cellStyle name="Total 3 3 3 3 6 3" xfId="40704"/>
    <cellStyle name="Total 3 3 3 3 6 4" xfId="48877"/>
    <cellStyle name="Total 3 3 3 3 7" xfId="16167"/>
    <cellStyle name="Total 3 3 3 3 7 2" xfId="34494"/>
    <cellStyle name="Total 3 3 3 3 7 2 2" xfId="53502"/>
    <cellStyle name="Total 3 3 3 3 7 3" xfId="41322"/>
    <cellStyle name="Total 3 3 3 3 7 4" xfId="49495"/>
    <cellStyle name="Total 3 3 3 3 8" xfId="4814"/>
    <cellStyle name="Total 3 3 3 3 8 2" xfId="50340"/>
    <cellStyle name="Total 3 3 3 3 9" xfId="24266"/>
    <cellStyle name="Total 3 3 3 4" xfId="5502"/>
    <cellStyle name="Total 3 3 3 4 2" xfId="11936"/>
    <cellStyle name="Total 3 3 3 4 2 2" xfId="30263"/>
    <cellStyle name="Total 3 3 3 4 2 3" xfId="36071"/>
    <cellStyle name="Total 3 3 3 4 2 4" xfId="50722"/>
    <cellStyle name="Total 3 3 3 4 3" xfId="24954"/>
    <cellStyle name="Total 3 3 3 4 4" xfId="27222"/>
    <cellStyle name="Total 3 3 3 4 5" xfId="44361"/>
    <cellStyle name="Total 3 3 3 5" xfId="6338"/>
    <cellStyle name="Total 3 3 3 5 2" xfId="12700"/>
    <cellStyle name="Total 3 3 3 5 2 2" xfId="31027"/>
    <cellStyle name="Total 3 3 3 5 2 3" xfId="37560"/>
    <cellStyle name="Total 3 3 3 5 2 4" xfId="51155"/>
    <cellStyle name="Total 3 3 3 5 3" xfId="25790"/>
    <cellStyle name="Total 3 3 3 5 4" xfId="36710"/>
    <cellStyle name="Total 3 3 3 5 5" xfId="45197"/>
    <cellStyle name="Total 3 3 3 6" xfId="5795"/>
    <cellStyle name="Total 3 3 3 6 2" xfId="12203"/>
    <cellStyle name="Total 3 3 3 6 2 2" xfId="30530"/>
    <cellStyle name="Total 3 3 3 6 2 3" xfId="34961"/>
    <cellStyle name="Total 3 3 3 6 2 4" xfId="50880"/>
    <cellStyle name="Total 3 3 3 6 3" xfId="25247"/>
    <cellStyle name="Total 3 3 3 6 4" xfId="29639"/>
    <cellStyle name="Total 3 3 3 6 5" xfId="44654"/>
    <cellStyle name="Total 3 3 3 7" xfId="5895"/>
    <cellStyle name="Total 3 3 3 7 2" xfId="25347"/>
    <cellStyle name="Total 3 3 3 7 2 2" xfId="50928"/>
    <cellStyle name="Total 3 3 3 7 3" xfId="2817"/>
    <cellStyle name="Total 3 3 3 7 4" xfId="44754"/>
    <cellStyle name="Total 3 3 3 8" xfId="13989"/>
    <cellStyle name="Total 3 3 3 8 2" xfId="32316"/>
    <cellStyle name="Total 3 3 3 8 2 2" xfId="51989"/>
    <cellStyle name="Total 3 3 3 8 3" xfId="24009"/>
    <cellStyle name="Total 3 3 3 8 4" xfId="46720"/>
    <cellStyle name="Total 3 3 3 9" xfId="14382"/>
    <cellStyle name="Total 3 3 3 9 2" xfId="32709"/>
    <cellStyle name="Total 3 3 3 9 2 2" xfId="52213"/>
    <cellStyle name="Total 3 3 3 9 3" xfId="39537"/>
    <cellStyle name="Total 3 3 3 9 4" xfId="47117"/>
    <cellStyle name="Total 3 3 4" xfId="1745"/>
    <cellStyle name="Total 3 3 4 10" xfId="10215"/>
    <cellStyle name="Total 3 3 4 10 2" xfId="28939"/>
    <cellStyle name="Total 3 3 4 10 2 2" xfId="50023"/>
    <cellStyle name="Total 3 3 4 10 3" xfId="38280"/>
    <cellStyle name="Total 3 3 4 10 4" xfId="43082"/>
    <cellStyle name="Total 3 3 4 11" xfId="13595"/>
    <cellStyle name="Total 3 3 4 11 2" xfId="31922"/>
    <cellStyle name="Total 3 3 4 11 2 2" xfId="51734"/>
    <cellStyle name="Total 3 3 4 11 3" xfId="36729"/>
    <cellStyle name="Total 3 3 4 11 4" xfId="46235"/>
    <cellStyle name="Total 3 3 4 12" xfId="4271"/>
    <cellStyle name="Total 3 3 4 12 2" xfId="49906"/>
    <cellStyle name="Total 3 3 4 13" xfId="23782"/>
    <cellStyle name="Total 3 3 4 14" xfId="38250"/>
    <cellStyle name="Total 3 3 4 15" xfId="37964"/>
    <cellStyle name="Total 3 3 4 16" xfId="23714"/>
    <cellStyle name="Total 3 3 4 17" xfId="42870"/>
    <cellStyle name="Total 3 3 4 2" xfId="2409"/>
    <cellStyle name="Total 3 3 4 2 10" xfId="23891"/>
    <cellStyle name="Total 3 3 4 2 11" xfId="29898"/>
    <cellStyle name="Total 3 3 4 2 12" xfId="42439"/>
    <cellStyle name="Total 3 3 4 2 13" xfId="43728"/>
    <cellStyle name="Total 3 3 4 2 2" xfId="5367"/>
    <cellStyle name="Total 3 3 4 2 2 2" xfId="11809"/>
    <cellStyle name="Total 3 3 4 2 2 2 2" xfId="30136"/>
    <cellStyle name="Total 3 3 4 2 2 2 3" xfId="39155"/>
    <cellStyle name="Total 3 3 4 2 2 2 4" xfId="50642"/>
    <cellStyle name="Total 3 3 4 2 2 3" xfId="24819"/>
    <cellStyle name="Total 3 3 4 2 2 4" xfId="39161"/>
    <cellStyle name="Total 3 3 4 2 2 5" xfId="44226"/>
    <cellStyle name="Total 3 3 4 2 3" xfId="6960"/>
    <cellStyle name="Total 3 3 4 2 3 2" xfId="13247"/>
    <cellStyle name="Total 3 3 4 2 3 2 2" xfId="31574"/>
    <cellStyle name="Total 3 3 4 2 3 2 3" xfId="3077"/>
    <cellStyle name="Total 3 3 4 2 3 2 4" xfId="51511"/>
    <cellStyle name="Total 3 3 4 2 3 3" xfId="26412"/>
    <cellStyle name="Total 3 3 4 2 3 4" xfId="35272"/>
    <cellStyle name="Total 3 3 4 2 3 5" xfId="45818"/>
    <cellStyle name="Total 3 3 4 2 4" xfId="8886"/>
    <cellStyle name="Total 3 3 4 2 4 2" xfId="27932"/>
    <cellStyle name="Total 3 3 4 2 4 2 2" xfId="52411"/>
    <cellStyle name="Total 3 3 4 2 4 3" xfId="36413"/>
    <cellStyle name="Total 3 3 4 2 4 4" xfId="47483"/>
    <cellStyle name="Total 3 3 4 2 5" xfId="14910"/>
    <cellStyle name="Total 3 3 4 2 5 2" xfId="33237"/>
    <cellStyle name="Total 3 3 4 2 5 2 2" xfId="52822"/>
    <cellStyle name="Total 3 3 4 2 5 3" xfId="40065"/>
    <cellStyle name="Total 3 3 4 2 5 4" xfId="48238"/>
    <cellStyle name="Total 3 3 4 2 6" xfId="15604"/>
    <cellStyle name="Total 3 3 4 2 6 2" xfId="33931"/>
    <cellStyle name="Total 3 3 4 2 6 2 2" xfId="53202"/>
    <cellStyle name="Total 3 3 4 2 6 3" xfId="40759"/>
    <cellStyle name="Total 3 3 4 2 6 4" xfId="48932"/>
    <cellStyle name="Total 3 3 4 2 7" xfId="16222"/>
    <cellStyle name="Total 3 3 4 2 7 2" xfId="34549"/>
    <cellStyle name="Total 3 3 4 2 7 2 2" xfId="53535"/>
    <cellStyle name="Total 3 3 4 2 7 3" xfId="41377"/>
    <cellStyle name="Total 3 3 4 2 7 4" xfId="49550"/>
    <cellStyle name="Total 3 3 4 2 8" xfId="4869"/>
    <cellStyle name="Total 3 3 4 2 8 2" xfId="50373"/>
    <cellStyle name="Total 3 3 4 2 9" xfId="24321"/>
    <cellStyle name="Total 3 3 4 3" xfId="2277"/>
    <cellStyle name="Total 3 3 4 3 10" xfId="35051"/>
    <cellStyle name="Total 3 3 4 3 11" xfId="42578"/>
    <cellStyle name="Total 3 3 4 3 12" xfId="3792"/>
    <cellStyle name="Total 3 3 4 3 13" xfId="43596"/>
    <cellStyle name="Total 3 3 4 3 2" xfId="5437"/>
    <cellStyle name="Total 3 3 4 3 2 2" xfId="11873"/>
    <cellStyle name="Total 3 3 4 3 2 2 2" xfId="30200"/>
    <cellStyle name="Total 3 3 4 3 2 2 3" xfId="29643"/>
    <cellStyle name="Total 3 3 4 3 2 2 4" xfId="50690"/>
    <cellStyle name="Total 3 3 4 3 2 3" xfId="24889"/>
    <cellStyle name="Total 3 3 4 3 2 4" xfId="39018"/>
    <cellStyle name="Total 3 3 4 3 2 5" xfId="44296"/>
    <cellStyle name="Total 3 3 4 3 3" xfId="6828"/>
    <cellStyle name="Total 3 3 4 3 3 2" xfId="13115"/>
    <cellStyle name="Total 3 3 4 3 3 2 2" xfId="31442"/>
    <cellStyle name="Total 3 3 4 3 3 2 3" xfId="37878"/>
    <cellStyle name="Total 3 3 4 3 3 2 4" xfId="51437"/>
    <cellStyle name="Total 3 3 4 3 3 3" xfId="26280"/>
    <cellStyle name="Total 3 3 4 3 3 4" xfId="27514"/>
    <cellStyle name="Total 3 3 4 3 3 5" xfId="45686"/>
    <cellStyle name="Total 3 3 4 3 4" xfId="8754"/>
    <cellStyle name="Total 3 3 4 3 4 2" xfId="27800"/>
    <cellStyle name="Total 3 3 4 3 4 2 2" xfId="52337"/>
    <cellStyle name="Total 3 3 4 3 4 3" xfId="38994"/>
    <cellStyle name="Total 3 3 4 3 4 4" xfId="47351"/>
    <cellStyle name="Total 3 3 4 3 5" xfId="14778"/>
    <cellStyle name="Total 3 3 4 3 5 2" xfId="33105"/>
    <cellStyle name="Total 3 3 4 3 5 2 2" xfId="52748"/>
    <cellStyle name="Total 3 3 4 3 5 3" xfId="39933"/>
    <cellStyle name="Total 3 3 4 3 5 4" xfId="48106"/>
    <cellStyle name="Total 3 3 4 3 6" xfId="15472"/>
    <cellStyle name="Total 3 3 4 3 6 2" xfId="33799"/>
    <cellStyle name="Total 3 3 4 3 6 2 2" xfId="53128"/>
    <cellStyle name="Total 3 3 4 3 6 3" xfId="40627"/>
    <cellStyle name="Total 3 3 4 3 6 4" xfId="48800"/>
    <cellStyle name="Total 3 3 4 3 7" xfId="16090"/>
    <cellStyle name="Total 3 3 4 3 7 2" xfId="34417"/>
    <cellStyle name="Total 3 3 4 3 7 2 2" xfId="53461"/>
    <cellStyle name="Total 3 3 4 3 7 3" xfId="41245"/>
    <cellStyle name="Total 3 3 4 3 7 4" xfId="49418"/>
    <cellStyle name="Total 3 3 4 3 8" xfId="4737"/>
    <cellStyle name="Total 3 3 4 3 8 2" xfId="50299"/>
    <cellStyle name="Total 3 3 4 3 9" xfId="24189"/>
    <cellStyle name="Total 3 3 4 4" xfId="5883"/>
    <cellStyle name="Total 3 3 4 4 2" xfId="12286"/>
    <cellStyle name="Total 3 3 4 4 2 2" xfId="30613"/>
    <cellStyle name="Total 3 3 4 4 2 3" xfId="27442"/>
    <cellStyle name="Total 3 3 4 4 2 4" xfId="50925"/>
    <cellStyle name="Total 3 3 4 4 3" xfId="25335"/>
    <cellStyle name="Total 3 3 4 4 4" xfId="36350"/>
    <cellStyle name="Total 3 3 4 4 5" xfId="44742"/>
    <cellStyle name="Total 3 3 4 5" xfId="3240"/>
    <cellStyle name="Total 3 3 4 5 2" xfId="10288"/>
    <cellStyle name="Total 3 3 4 5 2 2" xfId="29006"/>
    <cellStyle name="Total 3 3 4 5 2 3" xfId="3026"/>
    <cellStyle name="Total 3 3 4 5 2 4" xfId="50054"/>
    <cellStyle name="Total 3 3 4 5 3" xfId="2786"/>
    <cellStyle name="Total 3 3 4 5 4" xfId="28261"/>
    <cellStyle name="Total 3 3 4 5 5" xfId="43143"/>
    <cellStyle name="Total 3 3 4 6" xfId="6273"/>
    <cellStyle name="Total 3 3 4 6 2" xfId="12639"/>
    <cellStyle name="Total 3 3 4 6 2 2" xfId="30966"/>
    <cellStyle name="Total 3 3 4 6 2 3" xfId="27186"/>
    <cellStyle name="Total 3 3 4 6 2 4" xfId="51121"/>
    <cellStyle name="Total 3 3 4 6 3" xfId="25725"/>
    <cellStyle name="Total 3 3 4 6 4" xfId="35695"/>
    <cellStyle name="Total 3 3 4 6 5" xfId="45132"/>
    <cellStyle name="Total 3 3 4 7" xfId="7304"/>
    <cellStyle name="Total 3 3 4 7 2" xfId="26756"/>
    <cellStyle name="Total 3 3 4 7 2 2" xfId="51692"/>
    <cellStyle name="Total 3 3 4 7 3" xfId="36791"/>
    <cellStyle name="Total 3 3 4 7 4" xfId="46162"/>
    <cellStyle name="Total 3 3 4 8" xfId="14252"/>
    <cellStyle name="Total 3 3 4 8 2" xfId="32579"/>
    <cellStyle name="Total 3 3 4 8 2 2" xfId="52135"/>
    <cellStyle name="Total 3 3 4 8 3" xfId="38694"/>
    <cellStyle name="Total 3 3 4 8 4" xfId="46983"/>
    <cellStyle name="Total 3 3 4 9" xfId="13874"/>
    <cellStyle name="Total 3 3 4 9 2" xfId="32201"/>
    <cellStyle name="Total 3 3 4 9 2 2" xfId="51921"/>
    <cellStyle name="Total 3 3 4 9 3" xfId="37947"/>
    <cellStyle name="Total 3 3 4 9 4" xfId="46595"/>
    <cellStyle name="Total 3 3 5" xfId="963"/>
    <cellStyle name="Total 3 3 5 10" xfId="29178"/>
    <cellStyle name="Total 3 3 5 11" xfId="42258"/>
    <cellStyle name="Total 3 3 5 12" xfId="42563"/>
    <cellStyle name="Total 3 3 5 13" xfId="43344"/>
    <cellStyle name="Total 3 3 5 2" xfId="3318"/>
    <cellStyle name="Total 3 3 5 2 2" xfId="10358"/>
    <cellStyle name="Total 3 3 5 2 2 2" xfId="29076"/>
    <cellStyle name="Total 3 3 5 2 2 3" xfId="3755"/>
    <cellStyle name="Total 3 3 5 2 2 4" xfId="50102"/>
    <cellStyle name="Total 3 3 5 2 3" xfId="2771"/>
    <cellStyle name="Total 3 3 5 2 4" xfId="2980"/>
    <cellStyle name="Total 3 3 5 2 5" xfId="43219"/>
    <cellStyle name="Total 3 3 5 3" xfId="5972"/>
    <cellStyle name="Total 3 3 5 3 2" xfId="12366"/>
    <cellStyle name="Total 3 3 5 3 2 2" xfId="30693"/>
    <cellStyle name="Total 3 3 5 3 2 3" xfId="38021"/>
    <cellStyle name="Total 3 3 5 3 2 4" xfId="50970"/>
    <cellStyle name="Total 3 3 5 3 3" xfId="25424"/>
    <cellStyle name="Total 3 3 5 3 4" xfId="2926"/>
    <cellStyle name="Total 3 3 5 3 5" xfId="44831"/>
    <cellStyle name="Total 3 3 5 4" xfId="7591"/>
    <cellStyle name="Total 3 3 5 4 2" xfId="26974"/>
    <cellStyle name="Total 3 3 5 4 2 2" xfId="51860"/>
    <cellStyle name="Total 3 3 5 4 3" xfId="27421"/>
    <cellStyle name="Total 3 3 5 4 4" xfId="46471"/>
    <cellStyle name="Total 3 3 5 5" xfId="14478"/>
    <cellStyle name="Total 3 3 5 5 2" xfId="32805"/>
    <cellStyle name="Total 3 3 5 5 2 2" xfId="52293"/>
    <cellStyle name="Total 3 3 5 5 3" xfId="39633"/>
    <cellStyle name="Total 3 3 5 5 4" xfId="47269"/>
    <cellStyle name="Total 3 3 5 6" xfId="14696"/>
    <cellStyle name="Total 3 3 5 6 2" xfId="33023"/>
    <cellStyle name="Total 3 3 5 6 2 2" xfId="52704"/>
    <cellStyle name="Total 3 3 5 6 3" xfId="39851"/>
    <cellStyle name="Total 3 3 5 6 4" xfId="48024"/>
    <cellStyle name="Total 3 3 5 7" xfId="15392"/>
    <cellStyle name="Total 3 3 5 7 2" xfId="33719"/>
    <cellStyle name="Total 3 3 5 7 2 2" xfId="53084"/>
    <cellStyle name="Total 3 3 5 7 3" xfId="40547"/>
    <cellStyle name="Total 3 3 5 7 4" xfId="48720"/>
    <cellStyle name="Total 3 3 5 8" xfId="3628"/>
    <cellStyle name="Total 3 3 5 8 2" xfId="50163"/>
    <cellStyle name="Total 3 3 5 9" xfId="4161"/>
    <cellStyle name="Total 3 3 6" xfId="2251"/>
    <cellStyle name="Total 3 3 6 10" xfId="36405"/>
    <cellStyle name="Total 3 3 6 11" xfId="41835"/>
    <cellStyle name="Total 3 3 6 12" xfId="39313"/>
    <cellStyle name="Total 3 3 6 13" xfId="43570"/>
    <cellStyle name="Total 3 3 6 2" xfId="6093"/>
    <cellStyle name="Total 3 3 6 2 2" xfId="12474"/>
    <cellStyle name="Total 3 3 6 2 2 2" xfId="30801"/>
    <cellStyle name="Total 3 3 6 2 2 3" xfId="28340"/>
    <cellStyle name="Total 3 3 6 2 2 4" xfId="51031"/>
    <cellStyle name="Total 3 3 6 2 3" xfId="25545"/>
    <cellStyle name="Total 3 3 6 2 4" xfId="29393"/>
    <cellStyle name="Total 3 3 6 2 5" xfId="44952"/>
    <cellStyle name="Total 3 3 6 3" xfId="6802"/>
    <cellStyle name="Total 3 3 6 3 2" xfId="13089"/>
    <cellStyle name="Total 3 3 6 3 2 2" xfId="31416"/>
    <cellStyle name="Total 3 3 6 3 2 3" xfId="23710"/>
    <cellStyle name="Total 3 3 6 3 2 4" xfId="51423"/>
    <cellStyle name="Total 3 3 6 3 3" xfId="26254"/>
    <cellStyle name="Total 3 3 6 3 4" xfId="38759"/>
    <cellStyle name="Total 3 3 6 3 5" xfId="45660"/>
    <cellStyle name="Total 3 3 6 4" xfId="8728"/>
    <cellStyle name="Total 3 3 6 4 2" xfId="27774"/>
    <cellStyle name="Total 3 3 6 4 2 2" xfId="52323"/>
    <cellStyle name="Total 3 3 6 4 3" xfId="35095"/>
    <cellStyle name="Total 3 3 6 4 4" xfId="47325"/>
    <cellStyle name="Total 3 3 6 5" xfId="14752"/>
    <cellStyle name="Total 3 3 6 5 2" xfId="33079"/>
    <cellStyle name="Total 3 3 6 5 2 2" xfId="52734"/>
    <cellStyle name="Total 3 3 6 5 3" xfId="39907"/>
    <cellStyle name="Total 3 3 6 5 4" xfId="48080"/>
    <cellStyle name="Total 3 3 6 6" xfId="15446"/>
    <cellStyle name="Total 3 3 6 6 2" xfId="33773"/>
    <cellStyle name="Total 3 3 6 6 2 2" xfId="53114"/>
    <cellStyle name="Total 3 3 6 6 3" xfId="40601"/>
    <cellStyle name="Total 3 3 6 6 4" xfId="48774"/>
    <cellStyle name="Total 3 3 6 7" xfId="16064"/>
    <cellStyle name="Total 3 3 6 7 2" xfId="34391"/>
    <cellStyle name="Total 3 3 6 7 2 2" xfId="53447"/>
    <cellStyle name="Total 3 3 6 7 3" xfId="41219"/>
    <cellStyle name="Total 3 3 6 7 4" xfId="49392"/>
    <cellStyle name="Total 3 3 6 8" xfId="4711"/>
    <cellStyle name="Total 3 3 6 8 2" xfId="50285"/>
    <cellStyle name="Total 3 3 6 9" xfId="24163"/>
    <cellStyle name="Total 3 3 7" xfId="6399"/>
    <cellStyle name="Total 3 3 7 2" xfId="12754"/>
    <cellStyle name="Total 3 3 7 2 2" xfId="31081"/>
    <cellStyle name="Total 3 3 7 2 3" xfId="29677"/>
    <cellStyle name="Total 3 3 7 2 4" xfId="51187"/>
    <cellStyle name="Total 3 3 7 3" xfId="25851"/>
    <cellStyle name="Total 3 3 7 4" xfId="38934"/>
    <cellStyle name="Total 3 3 7 5" xfId="45258"/>
    <cellStyle name="Total 3 3 8" xfId="6400"/>
    <cellStyle name="Total 3 3 8 2" xfId="12755"/>
    <cellStyle name="Total 3 3 8 2 2" xfId="31082"/>
    <cellStyle name="Total 3 3 8 2 3" xfId="27393"/>
    <cellStyle name="Total 3 3 8 2 4" xfId="51188"/>
    <cellStyle name="Total 3 3 8 3" xfId="25852"/>
    <cellStyle name="Total 3 3 8 4" xfId="35131"/>
    <cellStyle name="Total 3 3 8 5" xfId="45259"/>
    <cellStyle name="Total 3 3 9" xfId="6452"/>
    <cellStyle name="Total 3 3 9 2" xfId="12798"/>
    <cellStyle name="Total 3 3 9 2 2" xfId="31125"/>
    <cellStyle name="Total 3 3 9 2 3" xfId="37536"/>
    <cellStyle name="Total 3 3 9 2 4" xfId="51221"/>
    <cellStyle name="Total 3 3 9 3" xfId="25904"/>
    <cellStyle name="Total 3 3 9 4" xfId="37991"/>
    <cellStyle name="Total 3 3 9 5" xfId="45311"/>
    <cellStyle name="Total 3 4" xfId="473"/>
    <cellStyle name="Total 3 4 10" xfId="5664"/>
    <cellStyle name="Total 3 4 10 2" xfId="25116"/>
    <cellStyle name="Total 3 4 10 2 2" xfId="50807"/>
    <cellStyle name="Total 3 4 10 3" xfId="38484"/>
    <cellStyle name="Total 3 4 10 4" xfId="44523"/>
    <cellStyle name="Total 3 4 11" xfId="13614"/>
    <cellStyle name="Total 3 4 11 2" xfId="31941"/>
    <cellStyle name="Total 3 4 11 2 2" xfId="51743"/>
    <cellStyle name="Total 3 4 11 3" xfId="28278"/>
    <cellStyle name="Total 3 4 11 4" xfId="46254"/>
    <cellStyle name="Total 3 4 12" xfId="14144"/>
    <cellStyle name="Total 3 4 12 2" xfId="32471"/>
    <cellStyle name="Total 3 4 12 2 2" xfId="52078"/>
    <cellStyle name="Total 3 4 12 3" xfId="39117"/>
    <cellStyle name="Total 3 4 12 4" xfId="46875"/>
    <cellStyle name="Total 3 4 13" xfId="13811"/>
    <cellStyle name="Total 3 4 13 2" xfId="32138"/>
    <cellStyle name="Total 3 4 13 2 2" xfId="51899"/>
    <cellStyle name="Total 3 4 13 3" xfId="36598"/>
    <cellStyle name="Total 3 4 13 4" xfId="46530"/>
    <cellStyle name="Total 3 4 14" xfId="14432"/>
    <cellStyle name="Total 3 4 14 2" xfId="32759"/>
    <cellStyle name="Total 3 4 14 2 2" xfId="52268"/>
    <cellStyle name="Total 3 4 14 3" xfId="39587"/>
    <cellStyle name="Total 3 4 14 4" xfId="47223"/>
    <cellStyle name="Total 3 4 15" xfId="2953"/>
    <cellStyle name="Total 3 4 16" xfId="4125"/>
    <cellStyle name="Total 3 4 17" xfId="27091"/>
    <cellStyle name="Total 3 4 18" xfId="41851"/>
    <cellStyle name="Total 3 4 19" xfId="36548"/>
    <cellStyle name="Total 3 4 2" xfId="772"/>
    <cellStyle name="Total 3 4 2 10" xfId="13786"/>
    <cellStyle name="Total 3 4 2 10 2" xfId="32113"/>
    <cellStyle name="Total 3 4 2 10 2 2" xfId="51838"/>
    <cellStyle name="Total 3 4 2 10 3" xfId="23687"/>
    <cellStyle name="Total 3 4 2 10 4" xfId="46433"/>
    <cellStyle name="Total 3 4 2 11" xfId="10884"/>
    <cellStyle name="Total 3 4 2 11 2" xfId="29449"/>
    <cellStyle name="Total 3 4 2 11 2 2" xfId="50209"/>
    <cellStyle name="Total 3 4 2 11 3" xfId="27152"/>
    <cellStyle name="Total 3 4 2 11 4" xfId="43422"/>
    <cellStyle name="Total 3 4 2 12" xfId="11265"/>
    <cellStyle name="Total 3 4 2 12 2" xfId="29711"/>
    <cellStyle name="Total 3 4 2 12 2 2" xfId="50217"/>
    <cellStyle name="Total 3 4 2 12 3" xfId="28893"/>
    <cellStyle name="Total 3 4 2 12 4" xfId="43439"/>
    <cellStyle name="Total 3 4 2 13" xfId="3121"/>
    <cellStyle name="Total 3 4 2 13 2" xfId="49927"/>
    <cellStyle name="Total 3 4 2 14" xfId="3014"/>
    <cellStyle name="Total 3 4 2 15" xfId="28478"/>
    <cellStyle name="Total 3 4 2 16" xfId="41964"/>
    <cellStyle name="Total 3 4 2 17" xfId="41939"/>
    <cellStyle name="Total 3 4 2 18" xfId="42904"/>
    <cellStyle name="Total 3 4 2 2" xfId="1962"/>
    <cellStyle name="Total 3 4 2 2 10" xfId="4449"/>
    <cellStyle name="Total 3 4 2 2 10 2" xfId="50227"/>
    <cellStyle name="Total 3 4 2 2 11" xfId="23944"/>
    <cellStyle name="Total 3 4 2 2 12" xfId="37808"/>
    <cellStyle name="Total 3 4 2 2 13" xfId="42423"/>
    <cellStyle name="Total 3 4 2 2 14" xfId="41772"/>
    <cellStyle name="Total 3 4 2 2 15" xfId="43463"/>
    <cellStyle name="Total 3 4 2 2 2" xfId="2347"/>
    <cellStyle name="Total 3 4 2 2 2 10" xfId="29844"/>
    <cellStyle name="Total 3 4 2 2 2 11" xfId="4379"/>
    <cellStyle name="Total 3 4 2 2 2 12" xfId="28557"/>
    <cellStyle name="Total 3 4 2 2 2 13" xfId="43666"/>
    <cellStyle name="Total 3 4 2 2 2 2" xfId="6108"/>
    <cellStyle name="Total 3 4 2 2 2 2 2" xfId="12487"/>
    <cellStyle name="Total 3 4 2 2 2 2 2 2" xfId="30814"/>
    <cellStyle name="Total 3 4 2 2 2 2 2 3" xfId="29389"/>
    <cellStyle name="Total 3 4 2 2 2 2 2 4" xfId="51041"/>
    <cellStyle name="Total 3 4 2 2 2 2 3" xfId="25560"/>
    <cellStyle name="Total 3 4 2 2 2 2 4" xfId="23923"/>
    <cellStyle name="Total 3 4 2 2 2 2 5" xfId="44967"/>
    <cellStyle name="Total 3 4 2 2 2 3" xfId="6898"/>
    <cellStyle name="Total 3 4 2 2 2 3 2" xfId="13185"/>
    <cellStyle name="Total 3 4 2 2 2 3 2 2" xfId="31512"/>
    <cellStyle name="Total 3 4 2 2 2 3 2 3" xfId="36741"/>
    <cellStyle name="Total 3 4 2 2 2 3 2 4" xfId="51474"/>
    <cellStyle name="Total 3 4 2 2 2 3 3" xfId="26350"/>
    <cellStyle name="Total 3 4 2 2 2 3 4" xfId="36050"/>
    <cellStyle name="Total 3 4 2 2 2 3 5" xfId="45756"/>
    <cellStyle name="Total 3 4 2 2 2 4" xfId="8824"/>
    <cellStyle name="Total 3 4 2 2 2 4 2" xfId="27870"/>
    <cellStyle name="Total 3 4 2 2 2 4 2 2" xfId="52374"/>
    <cellStyle name="Total 3 4 2 2 2 4 3" xfId="27633"/>
    <cellStyle name="Total 3 4 2 2 2 4 4" xfId="47421"/>
    <cellStyle name="Total 3 4 2 2 2 5" xfId="14848"/>
    <cellStyle name="Total 3 4 2 2 2 5 2" xfId="33175"/>
    <cellStyle name="Total 3 4 2 2 2 5 2 2" xfId="52785"/>
    <cellStyle name="Total 3 4 2 2 2 5 3" xfId="40003"/>
    <cellStyle name="Total 3 4 2 2 2 5 4" xfId="48176"/>
    <cellStyle name="Total 3 4 2 2 2 6" xfId="15542"/>
    <cellStyle name="Total 3 4 2 2 2 6 2" xfId="33869"/>
    <cellStyle name="Total 3 4 2 2 2 6 2 2" xfId="53165"/>
    <cellStyle name="Total 3 4 2 2 2 6 3" xfId="40697"/>
    <cellStyle name="Total 3 4 2 2 2 6 4" xfId="48870"/>
    <cellStyle name="Total 3 4 2 2 2 7" xfId="16160"/>
    <cellStyle name="Total 3 4 2 2 2 7 2" xfId="34487"/>
    <cellStyle name="Total 3 4 2 2 2 7 2 2" xfId="53498"/>
    <cellStyle name="Total 3 4 2 2 2 7 3" xfId="41315"/>
    <cellStyle name="Total 3 4 2 2 2 7 4" xfId="49488"/>
    <cellStyle name="Total 3 4 2 2 2 8" xfId="4807"/>
    <cellStyle name="Total 3 4 2 2 2 8 2" xfId="50336"/>
    <cellStyle name="Total 3 4 2 2 2 9" xfId="24259"/>
    <cellStyle name="Total 3 4 2 2 3" xfId="2681"/>
    <cellStyle name="Total 3 4 2 2 3 10" xfId="23583"/>
    <cellStyle name="Total 3 4 2 2 3 11" xfId="38408"/>
    <cellStyle name="Total 3 4 2 2 3 12" xfId="42052"/>
    <cellStyle name="Total 3 4 2 2 3 13" xfId="44000"/>
    <cellStyle name="Total 3 4 2 2 3 2" xfId="6043"/>
    <cellStyle name="Total 3 4 2 2 3 2 2" xfId="12428"/>
    <cellStyle name="Total 3 4 2 2 3 2 2 2" xfId="30755"/>
    <cellStyle name="Total 3 4 2 2 3 2 2 3" xfId="36694"/>
    <cellStyle name="Total 3 4 2 2 3 2 2 4" xfId="51010"/>
    <cellStyle name="Total 3 4 2 2 3 2 3" xfId="25495"/>
    <cellStyle name="Total 3 4 2 2 3 2 4" xfId="35435"/>
    <cellStyle name="Total 3 4 2 2 3 2 5" xfId="44902"/>
    <cellStyle name="Total 3 4 2 2 3 3" xfId="7232"/>
    <cellStyle name="Total 3 4 2 2 3 3 2" xfId="13519"/>
    <cellStyle name="Total 3 4 2 2 3 3 2 2" xfId="31846"/>
    <cellStyle name="Total 3 4 2 2 3 3 2 3" xfId="36852"/>
    <cellStyle name="Total 3 4 2 2 3 3 2 4" xfId="51653"/>
    <cellStyle name="Total 3 4 2 2 3 3 3" xfId="26684"/>
    <cellStyle name="Total 3 4 2 2 3 3 4" xfId="37129"/>
    <cellStyle name="Total 3 4 2 2 3 3 5" xfId="46090"/>
    <cellStyle name="Total 3 4 2 2 3 4" xfId="9158"/>
    <cellStyle name="Total 3 4 2 2 3 4 2" xfId="28204"/>
    <cellStyle name="Total 3 4 2 2 3 4 2 2" xfId="52553"/>
    <cellStyle name="Total 3 4 2 2 3 4 3" xfId="36541"/>
    <cellStyle name="Total 3 4 2 2 3 4 4" xfId="47755"/>
    <cellStyle name="Total 3 4 2 2 3 5" xfId="15182"/>
    <cellStyle name="Total 3 4 2 2 3 5 2" xfId="33509"/>
    <cellStyle name="Total 3 4 2 2 3 5 2 2" xfId="52964"/>
    <cellStyle name="Total 3 4 2 2 3 5 3" xfId="40337"/>
    <cellStyle name="Total 3 4 2 2 3 5 4" xfId="48510"/>
    <cellStyle name="Total 3 4 2 2 3 6" xfId="15876"/>
    <cellStyle name="Total 3 4 2 2 3 6 2" xfId="34203"/>
    <cellStyle name="Total 3 4 2 2 3 6 2 2" xfId="53344"/>
    <cellStyle name="Total 3 4 2 2 3 6 3" xfId="41031"/>
    <cellStyle name="Total 3 4 2 2 3 6 4" xfId="49204"/>
    <cellStyle name="Total 3 4 2 2 3 7" xfId="16494"/>
    <cellStyle name="Total 3 4 2 2 3 7 2" xfId="34821"/>
    <cellStyle name="Total 3 4 2 2 3 7 2 2" xfId="53677"/>
    <cellStyle name="Total 3 4 2 2 3 7 3" xfId="41649"/>
    <cellStyle name="Total 3 4 2 2 3 7 4" xfId="49822"/>
    <cellStyle name="Total 3 4 2 2 3 8" xfId="5141"/>
    <cellStyle name="Total 3 4 2 2 3 8 2" xfId="50515"/>
    <cellStyle name="Total 3 4 2 2 3 9" xfId="24593"/>
    <cellStyle name="Total 3 4 2 2 4" xfId="6223"/>
    <cellStyle name="Total 3 4 2 2 4 2" xfId="12596"/>
    <cellStyle name="Total 3 4 2 2 4 2 2" xfId="30923"/>
    <cellStyle name="Total 3 4 2 2 4 2 3" xfId="37835"/>
    <cellStyle name="Total 3 4 2 2 4 2 4" xfId="51095"/>
    <cellStyle name="Total 3 4 2 2 4 3" xfId="25675"/>
    <cellStyle name="Total 3 4 2 2 4 4" xfId="38443"/>
    <cellStyle name="Total 3 4 2 2 4 5" xfId="45082"/>
    <cellStyle name="Total 3 4 2 2 5" xfId="6629"/>
    <cellStyle name="Total 3 4 2 2 5 2" xfId="12943"/>
    <cellStyle name="Total 3 4 2 2 5 2 2" xfId="31270"/>
    <cellStyle name="Total 3 4 2 2 5 2 3" xfId="27197"/>
    <cellStyle name="Total 3 4 2 2 5 2 4" xfId="51324"/>
    <cellStyle name="Total 3 4 2 2 5 3" xfId="26081"/>
    <cellStyle name="Total 3 4 2 2 5 4" xfId="4169"/>
    <cellStyle name="Total 3 4 2 2 5 5" xfId="45487"/>
    <cellStyle name="Total 3 4 2 2 6" xfId="8439"/>
    <cellStyle name="Total 3 4 2 2 6 2" xfId="27553"/>
    <cellStyle name="Total 3 4 2 2 6 2 2" xfId="52216"/>
    <cellStyle name="Total 3 4 2 2 6 3" xfId="34943"/>
    <cellStyle name="Total 3 4 2 2 6 4" xfId="47123"/>
    <cellStyle name="Total 3 4 2 2 7" xfId="14570"/>
    <cellStyle name="Total 3 4 2 2 7 2" xfId="32897"/>
    <cellStyle name="Total 3 4 2 2 7 2 2" xfId="52636"/>
    <cellStyle name="Total 3 4 2 2 7 3" xfId="39725"/>
    <cellStyle name="Total 3 4 2 2 7 4" xfId="47898"/>
    <cellStyle name="Total 3 4 2 2 8" xfId="15298"/>
    <cellStyle name="Total 3 4 2 2 8 2" xfId="33625"/>
    <cellStyle name="Total 3 4 2 2 8 2 2" xfId="53033"/>
    <cellStyle name="Total 3 4 2 2 8 3" xfId="40453"/>
    <cellStyle name="Total 3 4 2 2 8 4" xfId="48626"/>
    <cellStyle name="Total 3 4 2 2 9" xfId="15957"/>
    <cellStyle name="Total 3 4 2 2 9 2" xfId="34284"/>
    <cellStyle name="Total 3 4 2 2 9 2 2" xfId="53389"/>
    <cellStyle name="Total 3 4 2 2 9 3" xfId="41112"/>
    <cellStyle name="Total 3 4 2 2 9 4" xfId="49285"/>
    <cellStyle name="Total 3 4 2 3" xfId="2226"/>
    <cellStyle name="Total 3 4 2 3 10" xfId="28967"/>
    <cellStyle name="Total 3 4 2 3 11" xfId="23574"/>
    <cellStyle name="Total 3 4 2 3 12" xfId="41849"/>
    <cellStyle name="Total 3 4 2 3 13" xfId="43545"/>
    <cellStyle name="Total 3 4 2 3 2" xfId="6050"/>
    <cellStyle name="Total 3 4 2 3 2 2" xfId="12435"/>
    <cellStyle name="Total 3 4 2 3 2 2 2" xfId="30762"/>
    <cellStyle name="Total 3 4 2 3 2 2 3" xfId="28434"/>
    <cellStyle name="Total 3 4 2 3 2 2 4" xfId="51013"/>
    <cellStyle name="Total 3 4 2 3 2 3" xfId="25502"/>
    <cellStyle name="Total 3 4 2 3 2 4" xfId="37763"/>
    <cellStyle name="Total 3 4 2 3 2 5" xfId="44909"/>
    <cellStyle name="Total 3 4 2 3 3" xfId="6777"/>
    <cellStyle name="Total 3 4 2 3 3 2" xfId="13064"/>
    <cellStyle name="Total 3 4 2 3 3 2 2" xfId="31391"/>
    <cellStyle name="Total 3 4 2 3 3 2 3" xfId="29312"/>
    <cellStyle name="Total 3 4 2 3 3 2 4" xfId="51408"/>
    <cellStyle name="Total 3 4 2 3 3 3" xfId="26229"/>
    <cellStyle name="Total 3 4 2 3 3 4" xfId="29646"/>
    <cellStyle name="Total 3 4 2 3 3 5" xfId="45635"/>
    <cellStyle name="Total 3 4 2 3 4" xfId="8703"/>
    <cellStyle name="Total 3 4 2 3 4 2" xfId="27749"/>
    <cellStyle name="Total 3 4 2 3 4 2 2" xfId="52308"/>
    <cellStyle name="Total 3 4 2 3 4 3" xfId="37249"/>
    <cellStyle name="Total 3 4 2 3 4 4" xfId="47300"/>
    <cellStyle name="Total 3 4 2 3 5" xfId="14727"/>
    <cellStyle name="Total 3 4 2 3 5 2" xfId="33054"/>
    <cellStyle name="Total 3 4 2 3 5 2 2" xfId="52719"/>
    <cellStyle name="Total 3 4 2 3 5 3" xfId="39882"/>
    <cellStyle name="Total 3 4 2 3 5 4" xfId="48055"/>
    <cellStyle name="Total 3 4 2 3 6" xfId="15421"/>
    <cellStyle name="Total 3 4 2 3 6 2" xfId="33748"/>
    <cellStyle name="Total 3 4 2 3 6 2 2" xfId="53099"/>
    <cellStyle name="Total 3 4 2 3 6 3" xfId="40576"/>
    <cellStyle name="Total 3 4 2 3 6 4" xfId="48749"/>
    <cellStyle name="Total 3 4 2 3 7" xfId="16039"/>
    <cellStyle name="Total 3 4 2 3 7 2" xfId="34366"/>
    <cellStyle name="Total 3 4 2 3 7 2 2" xfId="53432"/>
    <cellStyle name="Total 3 4 2 3 7 3" xfId="41194"/>
    <cellStyle name="Total 3 4 2 3 7 4" xfId="49367"/>
    <cellStyle name="Total 3 4 2 3 8" xfId="4686"/>
    <cellStyle name="Total 3 4 2 3 8 2" xfId="50270"/>
    <cellStyle name="Total 3 4 2 3 9" xfId="24138"/>
    <cellStyle name="Total 3 4 2 4" xfId="2632"/>
    <cellStyle name="Total 3 4 2 4 10" xfId="35874"/>
    <cellStyle name="Total 3 4 2 4 11" xfId="23563"/>
    <cellStyle name="Total 3 4 2 4 12" xfId="34979"/>
    <cellStyle name="Total 3 4 2 4 13" xfId="43951"/>
    <cellStyle name="Total 3 4 2 4 2" xfId="5975"/>
    <cellStyle name="Total 3 4 2 4 2 2" xfId="12369"/>
    <cellStyle name="Total 3 4 2 4 2 2 2" xfId="30696"/>
    <cellStyle name="Total 3 4 2 4 2 2 3" xfId="38800"/>
    <cellStyle name="Total 3 4 2 4 2 2 4" xfId="50972"/>
    <cellStyle name="Total 3 4 2 4 2 3" xfId="25427"/>
    <cellStyle name="Total 3 4 2 4 2 4" xfId="2739"/>
    <cellStyle name="Total 3 4 2 4 2 5" xfId="44834"/>
    <cellStyle name="Total 3 4 2 4 3" xfId="7183"/>
    <cellStyle name="Total 3 4 2 4 3 2" xfId="13470"/>
    <cellStyle name="Total 3 4 2 4 3 2 2" xfId="31797"/>
    <cellStyle name="Total 3 4 2 4 3 2 3" xfId="24077"/>
    <cellStyle name="Total 3 4 2 4 3 2 4" xfId="51625"/>
    <cellStyle name="Total 3 4 2 4 3 3" xfId="26635"/>
    <cellStyle name="Total 3 4 2 4 3 4" xfId="37450"/>
    <cellStyle name="Total 3 4 2 4 3 5" xfId="46041"/>
    <cellStyle name="Total 3 4 2 4 4" xfId="9109"/>
    <cellStyle name="Total 3 4 2 4 4 2" xfId="28155"/>
    <cellStyle name="Total 3 4 2 4 4 2 2" xfId="52525"/>
    <cellStyle name="Total 3 4 2 4 4 3" xfId="38331"/>
    <cellStyle name="Total 3 4 2 4 4 4" xfId="47706"/>
    <cellStyle name="Total 3 4 2 4 5" xfId="15133"/>
    <cellStyle name="Total 3 4 2 4 5 2" xfId="33460"/>
    <cellStyle name="Total 3 4 2 4 5 2 2" xfId="52936"/>
    <cellStyle name="Total 3 4 2 4 5 3" xfId="40288"/>
    <cellStyle name="Total 3 4 2 4 5 4" xfId="48461"/>
    <cellStyle name="Total 3 4 2 4 6" xfId="15827"/>
    <cellStyle name="Total 3 4 2 4 6 2" xfId="34154"/>
    <cellStyle name="Total 3 4 2 4 6 2 2" xfId="53316"/>
    <cellStyle name="Total 3 4 2 4 6 3" xfId="40982"/>
    <cellStyle name="Total 3 4 2 4 6 4" xfId="49155"/>
    <cellStyle name="Total 3 4 2 4 7" xfId="16445"/>
    <cellStyle name="Total 3 4 2 4 7 2" xfId="34772"/>
    <cellStyle name="Total 3 4 2 4 7 2 2" xfId="53649"/>
    <cellStyle name="Total 3 4 2 4 7 3" xfId="41600"/>
    <cellStyle name="Total 3 4 2 4 7 4" xfId="49773"/>
    <cellStyle name="Total 3 4 2 4 8" xfId="5092"/>
    <cellStyle name="Total 3 4 2 4 8 2" xfId="50487"/>
    <cellStyle name="Total 3 4 2 4 9" xfId="24544"/>
    <cellStyle name="Total 3 4 2 5" xfId="3553"/>
    <cellStyle name="Total 3 4 2 5 2" xfId="10587"/>
    <cellStyle name="Total 3 4 2 5 2 2" xfId="29249"/>
    <cellStyle name="Total 3 4 2 5 2 3" xfId="37162"/>
    <cellStyle name="Total 3 4 2 5 2 4" xfId="50144"/>
    <cellStyle name="Total 3 4 2 5 3" xfId="4072"/>
    <cellStyle name="Total 3 4 2 5 4" xfId="39395"/>
    <cellStyle name="Total 3 4 2 5 5" xfId="43308"/>
    <cellStyle name="Total 3 4 2 6" xfId="5530"/>
    <cellStyle name="Total 3 4 2 6 2" xfId="11964"/>
    <cellStyle name="Total 3 4 2 6 2 2" xfId="30291"/>
    <cellStyle name="Total 3 4 2 6 2 3" xfId="29184"/>
    <cellStyle name="Total 3 4 2 6 2 4" xfId="50739"/>
    <cellStyle name="Total 3 4 2 6 3" xfId="24982"/>
    <cellStyle name="Total 3 4 2 6 4" xfId="27043"/>
    <cellStyle name="Total 3 4 2 6 5" xfId="44389"/>
    <cellStyle name="Total 3 4 2 7" xfId="6388"/>
    <cellStyle name="Total 3 4 2 7 2" xfId="12744"/>
    <cellStyle name="Total 3 4 2 7 2 2" xfId="31071"/>
    <cellStyle name="Total 3 4 2 7 2 3" xfId="29766"/>
    <cellStyle name="Total 3 4 2 7 2 4" xfId="51182"/>
    <cellStyle name="Total 3 4 2 7 3" xfId="25840"/>
    <cellStyle name="Total 3 4 2 7 4" xfId="37894"/>
    <cellStyle name="Total 3 4 2 7 5" xfId="45247"/>
    <cellStyle name="Total 3 4 2 8" xfId="7290"/>
    <cellStyle name="Total 3 4 2 8 2" xfId="26742"/>
    <cellStyle name="Total 3 4 2 8 2 2" xfId="51683"/>
    <cellStyle name="Total 3 4 2 8 3" xfId="37670"/>
    <cellStyle name="Total 3 4 2 8 4" xfId="46148"/>
    <cellStyle name="Total 3 4 2 9" xfId="13671"/>
    <cellStyle name="Total 3 4 2 9 2" xfId="31998"/>
    <cellStyle name="Total 3 4 2 9 2 2" xfId="51777"/>
    <cellStyle name="Total 3 4 2 9 3" xfId="28525"/>
    <cellStyle name="Total 3 4 2 9 4" xfId="46311"/>
    <cellStyle name="Total 3 4 20" xfId="42785"/>
    <cellStyle name="Total 3 4 3" xfId="1296"/>
    <cellStyle name="Total 3 4 3 10" xfId="14267"/>
    <cellStyle name="Total 3 4 3 10 2" xfId="32594"/>
    <cellStyle name="Total 3 4 3 10 2 2" xfId="52144"/>
    <cellStyle name="Total 3 4 3 10 3" xfId="34878"/>
    <cellStyle name="Total 3 4 3 10 4" xfId="46998"/>
    <cellStyle name="Total 3 4 3 11" xfId="14470"/>
    <cellStyle name="Total 3 4 3 11 2" xfId="32797"/>
    <cellStyle name="Total 3 4 3 11 2 2" xfId="52287"/>
    <cellStyle name="Total 3 4 3 11 3" xfId="39625"/>
    <cellStyle name="Total 3 4 3 11 4" xfId="47261"/>
    <cellStyle name="Total 3 4 3 12" xfId="3900"/>
    <cellStyle name="Total 3 4 3 12 2" xfId="49962"/>
    <cellStyle name="Total 3 4 3 13" xfId="4406"/>
    <cellStyle name="Total 3 4 3 14" xfId="35941"/>
    <cellStyle name="Total 3 4 3 15" xfId="29303"/>
    <cellStyle name="Total 3 4 3 16" xfId="29192"/>
    <cellStyle name="Total 3 4 3 17" xfId="42969"/>
    <cellStyle name="Total 3 4 3 2" xfId="2404"/>
    <cellStyle name="Total 3 4 3 2 10" xfId="35489"/>
    <cellStyle name="Total 3 4 3 2 11" xfId="37272"/>
    <cellStyle name="Total 3 4 3 2 12" xfId="42123"/>
    <cellStyle name="Total 3 4 3 2 13" xfId="43723"/>
    <cellStyle name="Total 3 4 3 2 2" xfId="6121"/>
    <cellStyle name="Total 3 4 3 2 2 2" xfId="12499"/>
    <cellStyle name="Total 3 4 3 2 2 2 2" xfId="30826"/>
    <cellStyle name="Total 3 4 3 2 2 2 3" xfId="38537"/>
    <cellStyle name="Total 3 4 3 2 2 2 4" xfId="51047"/>
    <cellStyle name="Total 3 4 3 2 2 3" xfId="25573"/>
    <cellStyle name="Total 3 4 3 2 2 4" xfId="28605"/>
    <cellStyle name="Total 3 4 3 2 2 5" xfId="44980"/>
    <cellStyle name="Total 3 4 3 2 3" xfId="6955"/>
    <cellStyle name="Total 3 4 3 2 3 2" xfId="13242"/>
    <cellStyle name="Total 3 4 3 2 3 2 2" xfId="31569"/>
    <cellStyle name="Total 3 4 3 2 3 2 3" xfId="29287"/>
    <cellStyle name="Total 3 4 3 2 3 2 4" xfId="51507"/>
    <cellStyle name="Total 3 4 3 2 3 3" xfId="26407"/>
    <cellStyle name="Total 3 4 3 2 3 4" xfId="23756"/>
    <cellStyle name="Total 3 4 3 2 3 5" xfId="45813"/>
    <cellStyle name="Total 3 4 3 2 4" xfId="8881"/>
    <cellStyle name="Total 3 4 3 2 4 2" xfId="27927"/>
    <cellStyle name="Total 3 4 3 2 4 2 2" xfId="52407"/>
    <cellStyle name="Total 3 4 3 2 4 3" xfId="35152"/>
    <cellStyle name="Total 3 4 3 2 4 4" xfId="47478"/>
    <cellStyle name="Total 3 4 3 2 5" xfId="14905"/>
    <cellStyle name="Total 3 4 3 2 5 2" xfId="33232"/>
    <cellStyle name="Total 3 4 3 2 5 2 2" xfId="52818"/>
    <cellStyle name="Total 3 4 3 2 5 3" xfId="40060"/>
    <cellStyle name="Total 3 4 3 2 5 4" xfId="48233"/>
    <cellStyle name="Total 3 4 3 2 6" xfId="15599"/>
    <cellStyle name="Total 3 4 3 2 6 2" xfId="33926"/>
    <cellStyle name="Total 3 4 3 2 6 2 2" xfId="53198"/>
    <cellStyle name="Total 3 4 3 2 6 3" xfId="40754"/>
    <cellStyle name="Total 3 4 3 2 6 4" xfId="48927"/>
    <cellStyle name="Total 3 4 3 2 7" xfId="16217"/>
    <cellStyle name="Total 3 4 3 2 7 2" xfId="34544"/>
    <cellStyle name="Total 3 4 3 2 7 2 2" xfId="53531"/>
    <cellStyle name="Total 3 4 3 2 7 3" xfId="41372"/>
    <cellStyle name="Total 3 4 3 2 7 4" xfId="49545"/>
    <cellStyle name="Total 3 4 3 2 8" xfId="4864"/>
    <cellStyle name="Total 3 4 3 2 8 2" xfId="50369"/>
    <cellStyle name="Total 3 4 3 2 9" xfId="24316"/>
    <cellStyle name="Total 3 4 3 3" xfId="2562"/>
    <cellStyle name="Total 3 4 3 3 10" xfId="24017"/>
    <cellStyle name="Total 3 4 3 3 11" xfId="41742"/>
    <cellStyle name="Total 3 4 3 3 12" xfId="42422"/>
    <cellStyle name="Total 3 4 3 3 13" xfId="43881"/>
    <cellStyle name="Total 3 4 3 3 2" xfId="5397"/>
    <cellStyle name="Total 3 4 3 3 2 2" xfId="11834"/>
    <cellStyle name="Total 3 4 3 3 2 2 2" xfId="30161"/>
    <cellStyle name="Total 3 4 3 3 2 2 3" xfId="35665"/>
    <cellStyle name="Total 3 4 3 3 2 2 4" xfId="50661"/>
    <cellStyle name="Total 3 4 3 3 2 3" xfId="24849"/>
    <cellStyle name="Total 3 4 3 3 2 4" xfId="34978"/>
    <cellStyle name="Total 3 4 3 3 2 5" xfId="44256"/>
    <cellStyle name="Total 3 4 3 3 3" xfId="7113"/>
    <cellStyle name="Total 3 4 3 3 3 2" xfId="13400"/>
    <cellStyle name="Total 3 4 3 3 3 2 2" xfId="31727"/>
    <cellStyle name="Total 3 4 3 3 3 2 3" xfId="38277"/>
    <cellStyle name="Total 3 4 3 3 3 2 4" xfId="51590"/>
    <cellStyle name="Total 3 4 3 3 3 3" xfId="26565"/>
    <cellStyle name="Total 3 4 3 3 3 4" xfId="37990"/>
    <cellStyle name="Total 3 4 3 3 3 5" xfId="45971"/>
    <cellStyle name="Total 3 4 3 3 4" xfId="9039"/>
    <cellStyle name="Total 3 4 3 3 4 2" xfId="28085"/>
    <cellStyle name="Total 3 4 3 3 4 2 2" xfId="52490"/>
    <cellStyle name="Total 3 4 3 3 4 3" xfId="35497"/>
    <cellStyle name="Total 3 4 3 3 4 4" xfId="47636"/>
    <cellStyle name="Total 3 4 3 3 5" xfId="15063"/>
    <cellStyle name="Total 3 4 3 3 5 2" xfId="33390"/>
    <cellStyle name="Total 3 4 3 3 5 2 2" xfId="52901"/>
    <cellStyle name="Total 3 4 3 3 5 3" xfId="40218"/>
    <cellStyle name="Total 3 4 3 3 5 4" xfId="48391"/>
    <cellStyle name="Total 3 4 3 3 6" xfId="15757"/>
    <cellStyle name="Total 3 4 3 3 6 2" xfId="34084"/>
    <cellStyle name="Total 3 4 3 3 6 2 2" xfId="53281"/>
    <cellStyle name="Total 3 4 3 3 6 3" xfId="40912"/>
    <cellStyle name="Total 3 4 3 3 6 4" xfId="49085"/>
    <cellStyle name="Total 3 4 3 3 7" xfId="16375"/>
    <cellStyle name="Total 3 4 3 3 7 2" xfId="34702"/>
    <cellStyle name="Total 3 4 3 3 7 2 2" xfId="53614"/>
    <cellStyle name="Total 3 4 3 3 7 3" xfId="41530"/>
    <cellStyle name="Total 3 4 3 3 7 4" xfId="49703"/>
    <cellStyle name="Total 3 4 3 3 8" xfId="5022"/>
    <cellStyle name="Total 3 4 3 3 8 2" xfId="50452"/>
    <cellStyle name="Total 3 4 3 3 9" xfId="24474"/>
    <cellStyle name="Total 3 4 3 4" xfId="3324"/>
    <cellStyle name="Total 3 4 3 4 2" xfId="10364"/>
    <cellStyle name="Total 3 4 3 4 2 2" xfId="29082"/>
    <cellStyle name="Total 3 4 3 4 2 3" xfId="35035"/>
    <cellStyle name="Total 3 4 3 4 2 4" xfId="50103"/>
    <cellStyle name="Total 3 4 3 4 3" xfId="4319"/>
    <cellStyle name="Total 3 4 3 4 4" xfId="3862"/>
    <cellStyle name="Total 3 4 3 4 5" xfId="43225"/>
    <cellStyle name="Total 3 4 3 5" xfId="3190"/>
    <cellStyle name="Total 3 4 3 5 2" xfId="10239"/>
    <cellStyle name="Total 3 4 3 5 2 2" xfId="28962"/>
    <cellStyle name="Total 3 4 3 5 2 3" xfId="29256"/>
    <cellStyle name="Total 3 4 3 5 2 4" xfId="50038"/>
    <cellStyle name="Total 3 4 3 5 3" xfId="4549"/>
    <cellStyle name="Total 3 4 3 5 4" xfId="39079"/>
    <cellStyle name="Total 3 4 3 5 5" xfId="43109"/>
    <cellStyle name="Total 3 4 3 6" xfId="3433"/>
    <cellStyle name="Total 3 4 3 6 2" xfId="10469"/>
    <cellStyle name="Total 3 4 3 6 2 2" xfId="29163"/>
    <cellStyle name="Total 3 4 3 6 2 3" xfId="37036"/>
    <cellStyle name="Total 3 4 3 6 2 4" xfId="50131"/>
    <cellStyle name="Total 3 4 3 6 3" xfId="4162"/>
    <cellStyle name="Total 3 4 3 6 4" xfId="29861"/>
    <cellStyle name="Total 3 4 3 6 5" xfId="43279"/>
    <cellStyle name="Total 3 4 3 7" xfId="5899"/>
    <cellStyle name="Total 3 4 3 7 2" xfId="25351"/>
    <cellStyle name="Total 3 4 3 7 2 2" xfId="50931"/>
    <cellStyle name="Total 3 4 3 7 3" xfId="38703"/>
    <cellStyle name="Total 3 4 3 7 4" xfId="44758"/>
    <cellStyle name="Total 3 4 3 8" xfId="13969"/>
    <cellStyle name="Total 3 4 3 8 2" xfId="32296"/>
    <cellStyle name="Total 3 4 3 8 2 2" xfId="51980"/>
    <cellStyle name="Total 3 4 3 8 3" xfId="38301"/>
    <cellStyle name="Total 3 4 3 8 4" xfId="46700"/>
    <cellStyle name="Total 3 4 3 9" xfId="13813"/>
    <cellStyle name="Total 3 4 3 9 2" xfId="32140"/>
    <cellStyle name="Total 3 4 3 9 2 2" xfId="51900"/>
    <cellStyle name="Total 3 4 3 9 3" xfId="28889"/>
    <cellStyle name="Total 3 4 3 9 4" xfId="46532"/>
    <cellStyle name="Total 3 4 4" xfId="1725"/>
    <cellStyle name="Total 3 4 4 10" xfId="14103"/>
    <cellStyle name="Total 3 4 4 10 2" xfId="32430"/>
    <cellStyle name="Total 3 4 4 10 2 2" xfId="52056"/>
    <cellStyle name="Total 3 4 4 10 3" xfId="37257"/>
    <cellStyle name="Total 3 4 4 10 4" xfId="46834"/>
    <cellStyle name="Total 3 4 4 11" xfId="14447"/>
    <cellStyle name="Total 3 4 4 11 2" xfId="32774"/>
    <cellStyle name="Total 3 4 4 11 2 2" xfId="52274"/>
    <cellStyle name="Total 3 4 4 11 3" xfId="39602"/>
    <cellStyle name="Total 3 4 4 11 4" xfId="47238"/>
    <cellStyle name="Total 3 4 4 12" xfId="4251"/>
    <cellStyle name="Total 3 4 4 12 2" xfId="49897"/>
    <cellStyle name="Total 3 4 4 13" xfId="23762"/>
    <cellStyle name="Total 3 4 4 14" xfId="38546"/>
    <cellStyle name="Total 3 4 4 15" xfId="42393"/>
    <cellStyle name="Total 3 4 4 16" xfId="23558"/>
    <cellStyle name="Total 3 4 4 17" xfId="42850"/>
    <cellStyle name="Total 3 4 4 2" xfId="2465"/>
    <cellStyle name="Total 3 4 4 2 10" xfId="29735"/>
    <cellStyle name="Total 3 4 4 2 11" xfId="29187"/>
    <cellStyle name="Total 3 4 4 2 12" xfId="27513"/>
    <cellStyle name="Total 3 4 4 2 13" xfId="43784"/>
    <cellStyle name="Total 3 4 4 2 2" xfId="5244"/>
    <cellStyle name="Total 3 4 4 2 2 2" xfId="11696"/>
    <cellStyle name="Total 3 4 4 2 2 2 2" xfId="30023"/>
    <cellStyle name="Total 3 4 4 2 2 2 3" xfId="4144"/>
    <cellStyle name="Total 3 4 4 2 2 2 4" xfId="50569"/>
    <cellStyle name="Total 3 4 4 2 2 3" xfId="24696"/>
    <cellStyle name="Total 3 4 4 2 2 4" xfId="28573"/>
    <cellStyle name="Total 3 4 4 2 2 5" xfId="44103"/>
    <cellStyle name="Total 3 4 4 2 3" xfId="7016"/>
    <cellStyle name="Total 3 4 4 2 3 2" xfId="13303"/>
    <cellStyle name="Total 3 4 4 2 3 2 2" xfId="31630"/>
    <cellStyle name="Total 3 4 4 2 3 2 3" xfId="3593"/>
    <cellStyle name="Total 3 4 4 2 3 2 4" xfId="51540"/>
    <cellStyle name="Total 3 4 4 2 3 3" xfId="26468"/>
    <cellStyle name="Total 3 4 4 2 3 4" xfId="28765"/>
    <cellStyle name="Total 3 4 4 2 3 5" xfId="45874"/>
    <cellStyle name="Total 3 4 4 2 4" xfId="8942"/>
    <cellStyle name="Total 3 4 4 2 4 2" xfId="27988"/>
    <cellStyle name="Total 3 4 4 2 4 2 2" xfId="52440"/>
    <cellStyle name="Total 3 4 4 2 4 3" xfId="29562"/>
    <cellStyle name="Total 3 4 4 2 4 4" xfId="47539"/>
    <cellStyle name="Total 3 4 4 2 5" xfId="14966"/>
    <cellStyle name="Total 3 4 4 2 5 2" xfId="33293"/>
    <cellStyle name="Total 3 4 4 2 5 2 2" xfId="52851"/>
    <cellStyle name="Total 3 4 4 2 5 3" xfId="40121"/>
    <cellStyle name="Total 3 4 4 2 5 4" xfId="48294"/>
    <cellStyle name="Total 3 4 4 2 6" xfId="15660"/>
    <cellStyle name="Total 3 4 4 2 6 2" xfId="33987"/>
    <cellStyle name="Total 3 4 4 2 6 2 2" xfId="53231"/>
    <cellStyle name="Total 3 4 4 2 6 3" xfId="40815"/>
    <cellStyle name="Total 3 4 4 2 6 4" xfId="48988"/>
    <cellStyle name="Total 3 4 4 2 7" xfId="16278"/>
    <cellStyle name="Total 3 4 4 2 7 2" xfId="34605"/>
    <cellStyle name="Total 3 4 4 2 7 2 2" xfId="53564"/>
    <cellStyle name="Total 3 4 4 2 7 3" xfId="41433"/>
    <cellStyle name="Total 3 4 4 2 7 4" xfId="49606"/>
    <cellStyle name="Total 3 4 4 2 8" xfId="4925"/>
    <cellStyle name="Total 3 4 4 2 8 2" xfId="50402"/>
    <cellStyle name="Total 3 4 4 2 9" xfId="24377"/>
    <cellStyle name="Total 3 4 4 3" xfId="2653"/>
    <cellStyle name="Total 3 4 4 3 10" xfId="23940"/>
    <cellStyle name="Total 3 4 4 3 11" xfId="42350"/>
    <cellStyle name="Total 3 4 4 3 12" xfId="42569"/>
    <cellStyle name="Total 3 4 4 3 13" xfId="43972"/>
    <cellStyle name="Total 3 4 4 3 2" xfId="5651"/>
    <cellStyle name="Total 3 4 4 3 2 2" xfId="12075"/>
    <cellStyle name="Total 3 4 4 3 2 2 2" xfId="30402"/>
    <cellStyle name="Total 3 4 4 3 2 2 3" xfId="39340"/>
    <cellStyle name="Total 3 4 4 3 2 2 4" xfId="50800"/>
    <cellStyle name="Total 3 4 4 3 2 3" xfId="25103"/>
    <cellStyle name="Total 3 4 4 3 2 4" xfId="38087"/>
    <cellStyle name="Total 3 4 4 3 2 5" xfId="44510"/>
    <cellStyle name="Total 3 4 4 3 3" xfId="7204"/>
    <cellStyle name="Total 3 4 4 3 3 2" xfId="13491"/>
    <cellStyle name="Total 3 4 4 3 3 2 2" xfId="31818"/>
    <cellStyle name="Total 3 4 4 3 3 2 3" xfId="35101"/>
    <cellStyle name="Total 3 4 4 3 3 2 4" xfId="51636"/>
    <cellStyle name="Total 3 4 4 3 3 3" xfId="26656"/>
    <cellStyle name="Total 3 4 4 3 3 4" xfId="28571"/>
    <cellStyle name="Total 3 4 4 3 3 5" xfId="46062"/>
    <cellStyle name="Total 3 4 4 3 4" xfId="9130"/>
    <cellStyle name="Total 3 4 4 3 4 2" xfId="28176"/>
    <cellStyle name="Total 3 4 4 3 4 2 2" xfId="52536"/>
    <cellStyle name="Total 3 4 4 3 4 3" xfId="3005"/>
    <cellStyle name="Total 3 4 4 3 4 4" xfId="47727"/>
    <cellStyle name="Total 3 4 4 3 5" xfId="15154"/>
    <cellStyle name="Total 3 4 4 3 5 2" xfId="33481"/>
    <cellStyle name="Total 3 4 4 3 5 2 2" xfId="52947"/>
    <cellStyle name="Total 3 4 4 3 5 3" xfId="40309"/>
    <cellStyle name="Total 3 4 4 3 5 4" xfId="48482"/>
    <cellStyle name="Total 3 4 4 3 6" xfId="15848"/>
    <cellStyle name="Total 3 4 4 3 6 2" xfId="34175"/>
    <cellStyle name="Total 3 4 4 3 6 2 2" xfId="53327"/>
    <cellStyle name="Total 3 4 4 3 6 3" xfId="41003"/>
    <cellStyle name="Total 3 4 4 3 6 4" xfId="49176"/>
    <cellStyle name="Total 3 4 4 3 7" xfId="16466"/>
    <cellStyle name="Total 3 4 4 3 7 2" xfId="34793"/>
    <cellStyle name="Total 3 4 4 3 7 2 2" xfId="53660"/>
    <cellStyle name="Total 3 4 4 3 7 3" xfId="41621"/>
    <cellStyle name="Total 3 4 4 3 7 4" xfId="49794"/>
    <cellStyle name="Total 3 4 4 3 8" xfId="5113"/>
    <cellStyle name="Total 3 4 4 3 8 2" xfId="50498"/>
    <cellStyle name="Total 3 4 4 3 9" xfId="24565"/>
    <cellStyle name="Total 3 4 4 4" xfId="3487"/>
    <cellStyle name="Total 3 4 4 4 2" xfId="10522"/>
    <cellStyle name="Total 3 4 4 4 2 2" xfId="29206"/>
    <cellStyle name="Total 3 4 4 4 2 3" xfId="36307"/>
    <cellStyle name="Total 3 4 4 4 2 4" xfId="50138"/>
    <cellStyle name="Total 3 4 4 4 3" xfId="4652"/>
    <cellStyle name="Total 3 4 4 4 4" xfId="29540"/>
    <cellStyle name="Total 3 4 4 4 5" xfId="43296"/>
    <cellStyle name="Total 3 4 4 5" xfId="5209"/>
    <cellStyle name="Total 3 4 4 5 2" xfId="11662"/>
    <cellStyle name="Total 3 4 4 5 2 2" xfId="29989"/>
    <cellStyle name="Total 3 4 4 5 2 3" xfId="37584"/>
    <cellStyle name="Total 3 4 4 5 2 4" xfId="50552"/>
    <cellStyle name="Total 3 4 4 5 3" xfId="24661"/>
    <cellStyle name="Total 3 4 4 5 4" xfId="26882"/>
    <cellStyle name="Total 3 4 4 5 5" xfId="44068"/>
    <cellStyle name="Total 3 4 4 6" xfId="5665"/>
    <cellStyle name="Total 3 4 4 6 2" xfId="12087"/>
    <cellStyle name="Total 3 4 4 6 2 2" xfId="30414"/>
    <cellStyle name="Total 3 4 4 6 2 3" xfId="26850"/>
    <cellStyle name="Total 3 4 4 6 2 4" xfId="50808"/>
    <cellStyle name="Total 3 4 4 6 3" xfId="25117"/>
    <cellStyle name="Total 3 4 4 6 4" xfId="29774"/>
    <cellStyle name="Total 3 4 4 6 5" xfId="44524"/>
    <cellStyle name="Total 3 4 4 7" xfId="7298"/>
    <cellStyle name="Total 3 4 4 7 2" xfId="26750"/>
    <cellStyle name="Total 3 4 4 7 2 2" xfId="51690"/>
    <cellStyle name="Total 3 4 4 7 3" xfId="23623"/>
    <cellStyle name="Total 3 4 4 7 4" xfId="46156"/>
    <cellStyle name="Total 3 4 4 8" xfId="14232"/>
    <cellStyle name="Total 3 4 4 8 2" xfId="32559"/>
    <cellStyle name="Total 3 4 4 8 2 2" xfId="52126"/>
    <cellStyle name="Total 3 4 4 8 3" xfId="36728"/>
    <cellStyle name="Total 3 4 4 8 4" xfId="46963"/>
    <cellStyle name="Total 3 4 4 9" xfId="13602"/>
    <cellStyle name="Total 3 4 4 9 2" xfId="31929"/>
    <cellStyle name="Total 3 4 4 9 2 2" xfId="51738"/>
    <cellStyle name="Total 3 4 4 9 3" xfId="37123"/>
    <cellStyle name="Total 3 4 4 9 4" xfId="46242"/>
    <cellStyle name="Total 3 4 5" xfId="2255"/>
    <cellStyle name="Total 3 4 5 10" xfId="39335"/>
    <cellStyle name="Total 3 4 5 11" xfId="35947"/>
    <cellStyle name="Total 3 4 5 12" xfId="42692"/>
    <cellStyle name="Total 3 4 5 13" xfId="43574"/>
    <cellStyle name="Total 3 4 5 2" xfId="5831"/>
    <cellStyle name="Total 3 4 5 2 2" xfId="12237"/>
    <cellStyle name="Total 3 4 5 2 2 2" xfId="30564"/>
    <cellStyle name="Total 3 4 5 2 2 3" xfId="29632"/>
    <cellStyle name="Total 3 4 5 2 2 4" xfId="50896"/>
    <cellStyle name="Total 3 4 5 2 3" xfId="25283"/>
    <cellStyle name="Total 3 4 5 2 4" xfId="36690"/>
    <cellStyle name="Total 3 4 5 2 5" xfId="44690"/>
    <cellStyle name="Total 3 4 5 3" xfId="6806"/>
    <cellStyle name="Total 3 4 5 3 2" xfId="13093"/>
    <cellStyle name="Total 3 4 5 3 2 2" xfId="31420"/>
    <cellStyle name="Total 3 4 5 3 2 3" xfId="39035"/>
    <cellStyle name="Total 3 4 5 3 2 4" xfId="51426"/>
    <cellStyle name="Total 3 4 5 3 3" xfId="26258"/>
    <cellStyle name="Total 3 4 5 3 4" xfId="28896"/>
    <cellStyle name="Total 3 4 5 3 5" xfId="45664"/>
    <cellStyle name="Total 3 4 5 4" xfId="8732"/>
    <cellStyle name="Total 3 4 5 4 2" xfId="27778"/>
    <cellStyle name="Total 3 4 5 4 2 2" xfId="52326"/>
    <cellStyle name="Total 3 4 5 4 3" xfId="37507"/>
    <cellStyle name="Total 3 4 5 4 4" xfId="47329"/>
    <cellStyle name="Total 3 4 5 5" xfId="14756"/>
    <cellStyle name="Total 3 4 5 5 2" xfId="33083"/>
    <cellStyle name="Total 3 4 5 5 2 2" xfId="52737"/>
    <cellStyle name="Total 3 4 5 5 3" xfId="39911"/>
    <cellStyle name="Total 3 4 5 5 4" xfId="48084"/>
    <cellStyle name="Total 3 4 5 6" xfId="15450"/>
    <cellStyle name="Total 3 4 5 6 2" xfId="33777"/>
    <cellStyle name="Total 3 4 5 6 2 2" xfId="53117"/>
    <cellStyle name="Total 3 4 5 6 3" xfId="40605"/>
    <cellStyle name="Total 3 4 5 6 4" xfId="48778"/>
    <cellStyle name="Total 3 4 5 7" xfId="16068"/>
    <cellStyle name="Total 3 4 5 7 2" xfId="34395"/>
    <cellStyle name="Total 3 4 5 7 2 2" xfId="53450"/>
    <cellStyle name="Total 3 4 5 7 3" xfId="41223"/>
    <cellStyle name="Total 3 4 5 7 4" xfId="49396"/>
    <cellStyle name="Total 3 4 5 8" xfId="4715"/>
    <cellStyle name="Total 3 4 5 8 2" xfId="50288"/>
    <cellStyle name="Total 3 4 5 9" xfId="24167"/>
    <cellStyle name="Total 3 4 6" xfId="2592"/>
    <cellStyle name="Total 3 4 6 10" xfId="27478"/>
    <cellStyle name="Total 3 4 6 11" xfId="29853"/>
    <cellStyle name="Total 3 4 6 12" xfId="41736"/>
    <cellStyle name="Total 3 4 6 13" xfId="43911"/>
    <cellStyle name="Total 3 4 6 2" xfId="5772"/>
    <cellStyle name="Total 3 4 6 2 2" xfId="12181"/>
    <cellStyle name="Total 3 4 6 2 2 2" xfId="30508"/>
    <cellStyle name="Total 3 4 6 2 2 3" xfId="37631"/>
    <cellStyle name="Total 3 4 6 2 2 4" xfId="50867"/>
    <cellStyle name="Total 3 4 6 2 3" xfId="25224"/>
    <cellStyle name="Total 3 4 6 2 4" xfId="29384"/>
    <cellStyle name="Total 3 4 6 2 5" xfId="44631"/>
    <cellStyle name="Total 3 4 6 3" xfId="7143"/>
    <cellStyle name="Total 3 4 6 3 2" xfId="13430"/>
    <cellStyle name="Total 3 4 6 3 2 2" xfId="31757"/>
    <cellStyle name="Total 3 4 6 3 2 3" xfId="38928"/>
    <cellStyle name="Total 3 4 6 3 2 4" xfId="51603"/>
    <cellStyle name="Total 3 4 6 3 3" xfId="26595"/>
    <cellStyle name="Total 3 4 6 3 4" xfId="23681"/>
    <cellStyle name="Total 3 4 6 3 5" xfId="46001"/>
    <cellStyle name="Total 3 4 6 4" xfId="9069"/>
    <cellStyle name="Total 3 4 6 4 2" xfId="28115"/>
    <cellStyle name="Total 3 4 6 4 2 2" xfId="52503"/>
    <cellStyle name="Total 3 4 6 4 3" xfId="35585"/>
    <cellStyle name="Total 3 4 6 4 4" xfId="47666"/>
    <cellStyle name="Total 3 4 6 5" xfId="15093"/>
    <cellStyle name="Total 3 4 6 5 2" xfId="33420"/>
    <cellStyle name="Total 3 4 6 5 2 2" xfId="52914"/>
    <cellStyle name="Total 3 4 6 5 3" xfId="40248"/>
    <cellStyle name="Total 3 4 6 5 4" xfId="48421"/>
    <cellStyle name="Total 3 4 6 6" xfId="15787"/>
    <cellStyle name="Total 3 4 6 6 2" xfId="34114"/>
    <cellStyle name="Total 3 4 6 6 2 2" xfId="53294"/>
    <cellStyle name="Total 3 4 6 6 3" xfId="40942"/>
    <cellStyle name="Total 3 4 6 6 4" xfId="49115"/>
    <cellStyle name="Total 3 4 6 7" xfId="16405"/>
    <cellStyle name="Total 3 4 6 7 2" xfId="34732"/>
    <cellStyle name="Total 3 4 6 7 2 2" xfId="53627"/>
    <cellStyle name="Total 3 4 6 7 3" xfId="41560"/>
    <cellStyle name="Total 3 4 6 7 4" xfId="49733"/>
    <cellStyle name="Total 3 4 6 8" xfId="5052"/>
    <cellStyle name="Total 3 4 6 8 2" xfId="50465"/>
    <cellStyle name="Total 3 4 6 9" xfId="24504"/>
    <cellStyle name="Total 3 4 7" xfId="6245"/>
    <cellStyle name="Total 3 4 7 2" xfId="12615"/>
    <cellStyle name="Total 3 4 7 2 2" xfId="30942"/>
    <cellStyle name="Total 3 4 7 2 3" xfId="35402"/>
    <cellStyle name="Total 3 4 7 2 4" xfId="51107"/>
    <cellStyle name="Total 3 4 7 3" xfId="25697"/>
    <cellStyle name="Total 3 4 7 4" xfId="27191"/>
    <cellStyle name="Total 3 4 7 5" xfId="45104"/>
    <cellStyle name="Total 3 4 8" xfId="5591"/>
    <cellStyle name="Total 3 4 8 2" xfId="12019"/>
    <cellStyle name="Total 3 4 8 2 2" xfId="30346"/>
    <cellStyle name="Total 3 4 8 2 3" xfId="29338"/>
    <cellStyle name="Total 3 4 8 2 4" xfId="50773"/>
    <cellStyle name="Total 3 4 8 3" xfId="25043"/>
    <cellStyle name="Total 3 4 8 4" xfId="3087"/>
    <cellStyle name="Total 3 4 8 5" xfId="44450"/>
    <cellStyle name="Total 3 4 9" xfId="6550"/>
    <cellStyle name="Total 3 4 9 2" xfId="12886"/>
    <cellStyle name="Total 3 4 9 2 2" xfId="31213"/>
    <cellStyle name="Total 3 4 9 2 3" xfId="36459"/>
    <cellStyle name="Total 3 4 9 2 4" xfId="51279"/>
    <cellStyle name="Total 3 4 9 3" xfId="26002"/>
    <cellStyle name="Total 3 4 9 4" xfId="36440"/>
    <cellStyle name="Total 3 4 9 5" xfId="45408"/>
    <cellStyle name="Total 3 5" xfId="613"/>
    <cellStyle name="Total 3 5 10" xfId="5372"/>
    <cellStyle name="Total 3 5 10 2" xfId="24824"/>
    <cellStyle name="Total 3 5 10 2 2" xfId="50645"/>
    <cellStyle name="Total 3 5 10 3" xfId="27388"/>
    <cellStyle name="Total 3 5 10 4" xfId="44231"/>
    <cellStyle name="Total 3 5 11" xfId="13752"/>
    <cellStyle name="Total 3 5 11 2" xfId="32079"/>
    <cellStyle name="Total 3 5 11 2 2" xfId="51811"/>
    <cellStyle name="Total 3 5 11 3" xfId="37877"/>
    <cellStyle name="Total 3 5 11 4" xfId="46392"/>
    <cellStyle name="Total 3 5 12" xfId="14467"/>
    <cellStyle name="Total 3 5 12 2" xfId="32794"/>
    <cellStyle name="Total 3 5 12 2 2" xfId="52284"/>
    <cellStyle name="Total 3 5 12 3" xfId="39622"/>
    <cellStyle name="Total 3 5 12 4" xfId="47258"/>
    <cellStyle name="Total 3 5 13" xfId="14687"/>
    <cellStyle name="Total 3 5 13 2" xfId="33014"/>
    <cellStyle name="Total 3 5 13 2 2" xfId="52696"/>
    <cellStyle name="Total 3 5 13 3" xfId="39842"/>
    <cellStyle name="Total 3 5 13 4" xfId="48015"/>
    <cellStyle name="Total 3 5 14" xfId="15388"/>
    <cellStyle name="Total 3 5 14 2" xfId="33715"/>
    <cellStyle name="Total 3 5 14 2 2" xfId="53081"/>
    <cellStyle name="Total 3 5 14 3" xfId="40543"/>
    <cellStyle name="Total 3 5 14 4" xfId="48716"/>
    <cellStyle name="Total 3 5 15" xfId="3073"/>
    <cellStyle name="Total 3 5 15 2" xfId="49885"/>
    <cellStyle name="Total 3 5 16" xfId="3013"/>
    <cellStyle name="Total 3 5 17" xfId="36376"/>
    <cellStyle name="Total 3 5 18" xfId="29316"/>
    <cellStyle name="Total 3 5 19" xfId="36498"/>
    <cellStyle name="Total 3 5 2" xfId="1242"/>
    <cellStyle name="Total 3 5 2 10" xfId="14401"/>
    <cellStyle name="Total 3 5 2 10 2" xfId="32728"/>
    <cellStyle name="Total 3 5 2 10 2 2" xfId="52252"/>
    <cellStyle name="Total 3 5 2 10 3" xfId="39556"/>
    <cellStyle name="Total 3 5 2 10 4" xfId="47192"/>
    <cellStyle name="Total 3 5 2 11" xfId="14636"/>
    <cellStyle name="Total 3 5 2 11 2" xfId="32963"/>
    <cellStyle name="Total 3 5 2 11 2 2" xfId="52671"/>
    <cellStyle name="Total 3 5 2 11 3" xfId="39791"/>
    <cellStyle name="Total 3 5 2 11 4" xfId="47964"/>
    <cellStyle name="Total 3 5 2 12" xfId="15359"/>
    <cellStyle name="Total 3 5 2 12 2" xfId="33686"/>
    <cellStyle name="Total 3 5 2 12 2 2" xfId="53065"/>
    <cellStyle name="Total 3 5 2 12 3" xfId="40514"/>
    <cellStyle name="Total 3 5 2 12 4" xfId="48687"/>
    <cellStyle name="Total 3 5 2 13" xfId="3169"/>
    <cellStyle name="Total 3 5 2 13 2" xfId="49950"/>
    <cellStyle name="Total 3 5 2 14" xfId="3731"/>
    <cellStyle name="Total 3 5 2 15" xfId="35904"/>
    <cellStyle name="Total 3 5 2 16" xfId="37647"/>
    <cellStyle name="Total 3 5 2 17" xfId="37339"/>
    <cellStyle name="Total 3 5 2 18" xfId="42952"/>
    <cellStyle name="Total 3 5 2 2" xfId="2010"/>
    <cellStyle name="Total 3 5 2 2 10" xfId="4497"/>
    <cellStyle name="Total 3 5 2 2 10 2" xfId="50250"/>
    <cellStyle name="Total 3 5 2 2 11" xfId="23992"/>
    <cellStyle name="Total 3 5 2 2 12" xfId="39418"/>
    <cellStyle name="Total 3 5 2 2 13" xfId="29456"/>
    <cellStyle name="Total 3 5 2 2 14" xfId="41819"/>
    <cellStyle name="Total 3 5 2 2 15" xfId="43511"/>
    <cellStyle name="Total 3 5 2 2 2" xfId="2431"/>
    <cellStyle name="Total 3 5 2 2 2 10" xfId="29914"/>
    <cellStyle name="Total 3 5 2 2 2 11" xfId="42124"/>
    <cellStyle name="Total 3 5 2 2 2 12" xfId="42383"/>
    <cellStyle name="Total 3 5 2 2 2 13" xfId="43750"/>
    <cellStyle name="Total 3 5 2 2 2 2" xfId="5269"/>
    <cellStyle name="Total 3 5 2 2 2 2 2" xfId="11718"/>
    <cellStyle name="Total 3 5 2 2 2 2 2 2" xfId="30045"/>
    <cellStyle name="Total 3 5 2 2 2 2 2 3" xfId="38684"/>
    <cellStyle name="Total 3 5 2 2 2 2 2 4" xfId="50580"/>
    <cellStyle name="Total 3 5 2 2 2 2 3" xfId="24721"/>
    <cellStyle name="Total 3 5 2 2 2 2 4" xfId="36349"/>
    <cellStyle name="Total 3 5 2 2 2 2 5" xfId="44128"/>
    <cellStyle name="Total 3 5 2 2 2 3" xfId="6982"/>
    <cellStyle name="Total 3 5 2 2 2 3 2" xfId="13269"/>
    <cellStyle name="Total 3 5 2 2 2 3 2 2" xfId="31596"/>
    <cellStyle name="Total 3 5 2 2 2 3 2 3" xfId="37571"/>
    <cellStyle name="Total 3 5 2 2 2 3 2 4" xfId="51524"/>
    <cellStyle name="Total 3 5 2 2 2 3 3" xfId="26434"/>
    <cellStyle name="Total 3 5 2 2 2 3 4" xfId="24015"/>
    <cellStyle name="Total 3 5 2 2 2 3 5" xfId="45840"/>
    <cellStyle name="Total 3 5 2 2 2 4" xfId="8908"/>
    <cellStyle name="Total 3 5 2 2 2 4 2" xfId="27954"/>
    <cellStyle name="Total 3 5 2 2 2 4 2 2" xfId="52424"/>
    <cellStyle name="Total 3 5 2 2 2 4 3" xfId="38083"/>
    <cellStyle name="Total 3 5 2 2 2 4 4" xfId="47505"/>
    <cellStyle name="Total 3 5 2 2 2 5" xfId="14932"/>
    <cellStyle name="Total 3 5 2 2 2 5 2" xfId="33259"/>
    <cellStyle name="Total 3 5 2 2 2 5 2 2" xfId="52835"/>
    <cellStyle name="Total 3 5 2 2 2 5 3" xfId="40087"/>
    <cellStyle name="Total 3 5 2 2 2 5 4" xfId="48260"/>
    <cellStyle name="Total 3 5 2 2 2 6" xfId="15626"/>
    <cellStyle name="Total 3 5 2 2 2 6 2" xfId="33953"/>
    <cellStyle name="Total 3 5 2 2 2 6 2 2" xfId="53215"/>
    <cellStyle name="Total 3 5 2 2 2 6 3" xfId="40781"/>
    <cellStyle name="Total 3 5 2 2 2 6 4" xfId="48954"/>
    <cellStyle name="Total 3 5 2 2 2 7" xfId="16244"/>
    <cellStyle name="Total 3 5 2 2 2 7 2" xfId="34571"/>
    <cellStyle name="Total 3 5 2 2 2 7 2 2" xfId="53548"/>
    <cellStyle name="Total 3 5 2 2 2 7 3" xfId="41399"/>
    <cellStyle name="Total 3 5 2 2 2 7 4" xfId="49572"/>
    <cellStyle name="Total 3 5 2 2 2 8" xfId="4891"/>
    <cellStyle name="Total 3 5 2 2 2 8 2" xfId="50386"/>
    <cellStyle name="Total 3 5 2 2 2 9" xfId="24343"/>
    <cellStyle name="Total 3 5 2 2 3" xfId="2729"/>
    <cellStyle name="Total 3 5 2 2 3 10" xfId="36861"/>
    <cellStyle name="Total 3 5 2 2 3 11" xfId="38288"/>
    <cellStyle name="Total 3 5 2 2 3 12" xfId="41948"/>
    <cellStyle name="Total 3 5 2 2 3 13" xfId="44048"/>
    <cellStyle name="Total 3 5 2 2 3 2" xfId="6544"/>
    <cellStyle name="Total 3 5 2 2 3 2 2" xfId="12880"/>
    <cellStyle name="Total 3 5 2 2 3 2 2 2" xfId="31207"/>
    <cellStyle name="Total 3 5 2 2 3 2 2 3" xfId="39001"/>
    <cellStyle name="Total 3 5 2 2 3 2 2 4" xfId="51273"/>
    <cellStyle name="Total 3 5 2 2 3 2 3" xfId="25996"/>
    <cellStyle name="Total 3 5 2 2 3 2 4" xfId="38984"/>
    <cellStyle name="Total 3 5 2 2 3 2 5" xfId="45402"/>
    <cellStyle name="Total 3 5 2 2 3 3" xfId="7280"/>
    <cellStyle name="Total 3 5 2 2 3 3 2" xfId="13567"/>
    <cellStyle name="Total 3 5 2 2 3 3 2 2" xfId="31894"/>
    <cellStyle name="Total 3 5 2 2 3 3 2 3" xfId="36950"/>
    <cellStyle name="Total 3 5 2 2 3 3 2 4" xfId="51676"/>
    <cellStyle name="Total 3 5 2 2 3 3 3" xfId="26732"/>
    <cellStyle name="Total 3 5 2 2 3 3 4" xfId="37414"/>
    <cellStyle name="Total 3 5 2 2 3 3 5" xfId="46138"/>
    <cellStyle name="Total 3 5 2 2 3 4" xfId="9206"/>
    <cellStyle name="Total 3 5 2 2 3 4 2" xfId="28252"/>
    <cellStyle name="Total 3 5 2 2 3 4 2 2" xfId="52576"/>
    <cellStyle name="Total 3 5 2 2 3 4 3" xfId="38295"/>
    <cellStyle name="Total 3 5 2 2 3 4 4" xfId="47803"/>
    <cellStyle name="Total 3 5 2 2 3 5" xfId="15230"/>
    <cellStyle name="Total 3 5 2 2 3 5 2" xfId="33557"/>
    <cellStyle name="Total 3 5 2 2 3 5 2 2" xfId="52987"/>
    <cellStyle name="Total 3 5 2 2 3 5 3" xfId="40385"/>
    <cellStyle name="Total 3 5 2 2 3 5 4" xfId="48558"/>
    <cellStyle name="Total 3 5 2 2 3 6" xfId="15924"/>
    <cellStyle name="Total 3 5 2 2 3 6 2" xfId="34251"/>
    <cellStyle name="Total 3 5 2 2 3 6 2 2" xfId="53367"/>
    <cellStyle name="Total 3 5 2 2 3 6 3" xfId="41079"/>
    <cellStyle name="Total 3 5 2 2 3 6 4" xfId="49252"/>
    <cellStyle name="Total 3 5 2 2 3 7" xfId="16542"/>
    <cellStyle name="Total 3 5 2 2 3 7 2" xfId="34869"/>
    <cellStyle name="Total 3 5 2 2 3 7 2 2" xfId="53700"/>
    <cellStyle name="Total 3 5 2 2 3 7 3" xfId="41697"/>
    <cellStyle name="Total 3 5 2 2 3 7 4" xfId="49870"/>
    <cellStyle name="Total 3 5 2 2 3 8" xfId="5189"/>
    <cellStyle name="Total 3 5 2 2 3 8 2" xfId="50538"/>
    <cellStyle name="Total 3 5 2 2 3 9" xfId="24641"/>
    <cellStyle name="Total 3 5 2 2 4" xfId="5250"/>
    <cellStyle name="Total 3 5 2 2 4 2" xfId="11701"/>
    <cellStyle name="Total 3 5 2 2 4 2 2" xfId="30028"/>
    <cellStyle name="Total 3 5 2 2 4 2 3" xfId="35655"/>
    <cellStyle name="Total 3 5 2 2 4 2 4" xfId="50574"/>
    <cellStyle name="Total 3 5 2 2 4 3" xfId="24702"/>
    <cellStyle name="Total 3 5 2 2 4 4" xfId="27206"/>
    <cellStyle name="Total 3 5 2 2 4 5" xfId="44109"/>
    <cellStyle name="Total 3 5 2 2 5" xfId="6677"/>
    <cellStyle name="Total 3 5 2 2 5 2" xfId="12991"/>
    <cellStyle name="Total 3 5 2 2 5 2 2" xfId="31318"/>
    <cellStyle name="Total 3 5 2 2 5 2 3" xfId="28264"/>
    <cellStyle name="Total 3 5 2 2 5 2 4" xfId="51347"/>
    <cellStyle name="Total 3 5 2 2 5 3" xfId="26129"/>
    <cellStyle name="Total 3 5 2 2 5 4" xfId="27613"/>
    <cellStyle name="Total 3 5 2 2 5 5" xfId="45535"/>
    <cellStyle name="Total 3 5 2 2 6" xfId="8487"/>
    <cellStyle name="Total 3 5 2 2 6 2" xfId="27601"/>
    <cellStyle name="Total 3 5 2 2 6 2 2" xfId="52239"/>
    <cellStyle name="Total 3 5 2 2 6 3" xfId="29900"/>
    <cellStyle name="Total 3 5 2 2 6 4" xfId="47171"/>
    <cellStyle name="Total 3 5 2 2 7" xfId="14618"/>
    <cellStyle name="Total 3 5 2 2 7 2" xfId="32945"/>
    <cellStyle name="Total 3 5 2 2 7 2 2" xfId="52659"/>
    <cellStyle name="Total 3 5 2 2 7 3" xfId="39773"/>
    <cellStyle name="Total 3 5 2 2 7 4" xfId="47946"/>
    <cellStyle name="Total 3 5 2 2 8" xfId="15346"/>
    <cellStyle name="Total 3 5 2 2 8 2" xfId="33673"/>
    <cellStyle name="Total 3 5 2 2 8 2 2" xfId="53056"/>
    <cellStyle name="Total 3 5 2 2 8 3" xfId="40501"/>
    <cellStyle name="Total 3 5 2 2 8 4" xfId="48674"/>
    <cellStyle name="Total 3 5 2 2 9" xfId="16005"/>
    <cellStyle name="Total 3 5 2 2 9 2" xfId="34332"/>
    <cellStyle name="Total 3 5 2 2 9 2 2" xfId="53412"/>
    <cellStyle name="Total 3 5 2 2 9 3" xfId="41160"/>
    <cellStyle name="Total 3 5 2 2 9 4" xfId="49333"/>
    <cellStyle name="Total 3 5 2 3" xfId="2618"/>
    <cellStyle name="Total 3 5 2 3 10" xfId="35633"/>
    <cellStyle name="Total 3 5 2 3 11" xfId="36015"/>
    <cellStyle name="Total 3 5 2 3 12" xfId="27069"/>
    <cellStyle name="Total 3 5 2 3 13" xfId="43937"/>
    <cellStyle name="Total 3 5 2 3 2" xfId="6187"/>
    <cellStyle name="Total 3 5 2 3 2 2" xfId="12561"/>
    <cellStyle name="Total 3 5 2 3 2 2 2" xfId="30888"/>
    <cellStyle name="Total 3 5 2 3 2 2 3" xfId="27509"/>
    <cellStyle name="Total 3 5 2 3 2 2 4" xfId="51077"/>
    <cellStyle name="Total 3 5 2 3 2 3" xfId="25639"/>
    <cellStyle name="Total 3 5 2 3 2 4" xfId="27220"/>
    <cellStyle name="Total 3 5 2 3 2 5" xfId="45046"/>
    <cellStyle name="Total 3 5 2 3 3" xfId="7169"/>
    <cellStyle name="Total 3 5 2 3 3 2" xfId="13456"/>
    <cellStyle name="Total 3 5 2 3 3 2 2" xfId="31783"/>
    <cellStyle name="Total 3 5 2 3 3 2 3" xfId="28611"/>
    <cellStyle name="Total 3 5 2 3 3 2 4" xfId="51619"/>
    <cellStyle name="Total 3 5 2 3 3 3" xfId="26621"/>
    <cellStyle name="Total 3 5 2 3 3 4" xfId="26880"/>
    <cellStyle name="Total 3 5 2 3 3 5" xfId="46027"/>
    <cellStyle name="Total 3 5 2 3 4" xfId="9095"/>
    <cellStyle name="Total 3 5 2 3 4 2" xfId="28141"/>
    <cellStyle name="Total 3 5 2 3 4 2 2" xfId="52519"/>
    <cellStyle name="Total 3 5 2 3 4 3" xfId="28424"/>
    <cellStyle name="Total 3 5 2 3 4 4" xfId="47692"/>
    <cellStyle name="Total 3 5 2 3 5" xfId="15119"/>
    <cellStyle name="Total 3 5 2 3 5 2" xfId="33446"/>
    <cellStyle name="Total 3 5 2 3 5 2 2" xfId="52930"/>
    <cellStyle name="Total 3 5 2 3 5 3" xfId="40274"/>
    <cellStyle name="Total 3 5 2 3 5 4" xfId="48447"/>
    <cellStyle name="Total 3 5 2 3 6" xfId="15813"/>
    <cellStyle name="Total 3 5 2 3 6 2" xfId="34140"/>
    <cellStyle name="Total 3 5 2 3 6 2 2" xfId="53310"/>
    <cellStyle name="Total 3 5 2 3 6 3" xfId="40968"/>
    <cellStyle name="Total 3 5 2 3 6 4" xfId="49141"/>
    <cellStyle name="Total 3 5 2 3 7" xfId="16431"/>
    <cellStyle name="Total 3 5 2 3 7 2" xfId="34758"/>
    <cellStyle name="Total 3 5 2 3 7 2 2" xfId="53643"/>
    <cellStyle name="Total 3 5 2 3 7 3" xfId="41586"/>
    <cellStyle name="Total 3 5 2 3 7 4" xfId="49759"/>
    <cellStyle name="Total 3 5 2 3 8" xfId="5078"/>
    <cellStyle name="Total 3 5 2 3 8 2" xfId="50481"/>
    <cellStyle name="Total 3 5 2 3 9" xfId="24530"/>
    <cellStyle name="Total 3 5 2 4" xfId="2359"/>
    <cellStyle name="Total 3 5 2 4 10" xfId="23694"/>
    <cellStyle name="Total 3 5 2 4 11" xfId="42568"/>
    <cellStyle name="Total 3 5 2 4 12" xfId="38459"/>
    <cellStyle name="Total 3 5 2 4 13" xfId="43678"/>
    <cellStyle name="Total 3 5 2 4 2" xfId="5673"/>
    <cellStyle name="Total 3 5 2 4 2 2" xfId="12095"/>
    <cellStyle name="Total 3 5 2 4 2 2 2" xfId="30422"/>
    <cellStyle name="Total 3 5 2 4 2 2 3" xfId="36707"/>
    <cellStyle name="Total 3 5 2 4 2 2 4" xfId="50814"/>
    <cellStyle name="Total 3 5 2 4 2 3" xfId="25125"/>
    <cellStyle name="Total 3 5 2 4 2 4" xfId="37030"/>
    <cellStyle name="Total 3 5 2 4 2 5" xfId="44532"/>
    <cellStyle name="Total 3 5 2 4 3" xfId="6910"/>
    <cellStyle name="Total 3 5 2 4 3 2" xfId="13197"/>
    <cellStyle name="Total 3 5 2 4 3 2 2" xfId="31524"/>
    <cellStyle name="Total 3 5 2 4 3 2 3" xfId="29807"/>
    <cellStyle name="Total 3 5 2 4 3 2 4" xfId="51481"/>
    <cellStyle name="Total 3 5 2 4 3 3" xfId="26362"/>
    <cellStyle name="Total 3 5 2 4 3 4" xfId="37207"/>
    <cellStyle name="Total 3 5 2 4 3 5" xfId="45768"/>
    <cellStyle name="Total 3 5 2 4 4" xfId="8836"/>
    <cellStyle name="Total 3 5 2 4 4 2" xfId="27882"/>
    <cellStyle name="Total 3 5 2 4 4 2 2" xfId="52381"/>
    <cellStyle name="Total 3 5 2 4 4 3" xfId="36333"/>
    <cellStyle name="Total 3 5 2 4 4 4" xfId="47433"/>
    <cellStyle name="Total 3 5 2 4 5" xfId="14860"/>
    <cellStyle name="Total 3 5 2 4 5 2" xfId="33187"/>
    <cellStyle name="Total 3 5 2 4 5 2 2" xfId="52792"/>
    <cellStyle name="Total 3 5 2 4 5 3" xfId="40015"/>
    <cellStyle name="Total 3 5 2 4 5 4" xfId="48188"/>
    <cellStyle name="Total 3 5 2 4 6" xfId="15554"/>
    <cellStyle name="Total 3 5 2 4 6 2" xfId="33881"/>
    <cellStyle name="Total 3 5 2 4 6 2 2" xfId="53172"/>
    <cellStyle name="Total 3 5 2 4 6 3" xfId="40709"/>
    <cellStyle name="Total 3 5 2 4 6 4" xfId="48882"/>
    <cellStyle name="Total 3 5 2 4 7" xfId="16172"/>
    <cellStyle name="Total 3 5 2 4 7 2" xfId="34499"/>
    <cellStyle name="Total 3 5 2 4 7 2 2" xfId="53505"/>
    <cellStyle name="Total 3 5 2 4 7 3" xfId="41327"/>
    <cellStyle name="Total 3 5 2 4 7 4" xfId="49500"/>
    <cellStyle name="Total 3 5 2 4 8" xfId="4819"/>
    <cellStyle name="Total 3 5 2 4 8 2" xfId="50343"/>
    <cellStyle name="Total 3 5 2 4 9" xfId="24271"/>
    <cellStyle name="Total 3 5 2 5" xfId="6360"/>
    <cellStyle name="Total 3 5 2 5 2" xfId="12718"/>
    <cellStyle name="Total 3 5 2 5 2 2" xfId="31045"/>
    <cellStyle name="Total 3 5 2 5 2 3" xfId="28370"/>
    <cellStyle name="Total 3 5 2 5 2 4" xfId="51166"/>
    <cellStyle name="Total 3 5 2 5 3" xfId="25812"/>
    <cellStyle name="Total 3 5 2 5 4" xfId="29682"/>
    <cellStyle name="Total 3 5 2 5 5" xfId="45219"/>
    <cellStyle name="Total 3 5 2 6" xfId="5279"/>
    <cellStyle name="Total 3 5 2 6 2" xfId="11728"/>
    <cellStyle name="Total 3 5 2 6 2 2" xfId="30055"/>
    <cellStyle name="Total 3 5 2 6 2 3" xfId="35882"/>
    <cellStyle name="Total 3 5 2 6 2 4" xfId="50589"/>
    <cellStyle name="Total 3 5 2 6 3" xfId="24731"/>
    <cellStyle name="Total 3 5 2 6 4" xfId="37342"/>
    <cellStyle name="Total 3 5 2 6 5" xfId="44138"/>
    <cellStyle name="Total 3 5 2 7" xfId="5320"/>
    <cellStyle name="Total 3 5 2 7 2" xfId="11769"/>
    <cellStyle name="Total 3 5 2 7 2 2" xfId="30096"/>
    <cellStyle name="Total 3 5 2 7 2 3" xfId="29865"/>
    <cellStyle name="Total 3 5 2 7 2 4" xfId="50616"/>
    <cellStyle name="Total 3 5 2 7 3" xfId="24772"/>
    <cellStyle name="Total 3 5 2 7 4" xfId="35144"/>
    <cellStyle name="Total 3 5 2 7 5" xfId="44179"/>
    <cellStyle name="Total 3 5 2 8" xfId="5345"/>
    <cellStyle name="Total 3 5 2 8 2" xfId="24797"/>
    <cellStyle name="Total 3 5 2 8 2 2" xfId="50630"/>
    <cellStyle name="Total 3 5 2 8 3" xfId="4546"/>
    <cellStyle name="Total 3 5 2 8 4" xfId="44204"/>
    <cellStyle name="Total 3 5 2 9" xfId="13933"/>
    <cellStyle name="Total 3 5 2 9 2" xfId="32260"/>
    <cellStyle name="Total 3 5 2 9 2 2" xfId="51956"/>
    <cellStyle name="Total 3 5 2 9 3" xfId="38488"/>
    <cellStyle name="Total 3 5 2 9 4" xfId="46664"/>
    <cellStyle name="Total 3 5 20" xfId="42833"/>
    <cellStyle name="Total 3 5 3" xfId="1399"/>
    <cellStyle name="Total 3 5 3 10" xfId="13737"/>
    <cellStyle name="Total 3 5 3 10 2" xfId="32064"/>
    <cellStyle name="Total 3 5 3 10 2 2" xfId="51803"/>
    <cellStyle name="Total 3 5 3 10 3" xfId="38654"/>
    <cellStyle name="Total 3 5 3 10 4" xfId="46377"/>
    <cellStyle name="Total 3 5 3 11" xfId="13825"/>
    <cellStyle name="Total 3 5 3 11 2" xfId="32152"/>
    <cellStyle name="Total 3 5 3 11 2 2" xfId="51904"/>
    <cellStyle name="Total 3 5 3 11 3" xfId="27107"/>
    <cellStyle name="Total 3 5 3 11 4" xfId="46544"/>
    <cellStyle name="Total 3 5 3 12" xfId="3995"/>
    <cellStyle name="Total 3 5 3 12 2" xfId="49985"/>
    <cellStyle name="Total 3 5 3 13" xfId="23546"/>
    <cellStyle name="Total 3 5 3 14" xfId="27687"/>
    <cellStyle name="Total 3 5 3 15" xfId="27111"/>
    <cellStyle name="Total 3 5 3 16" xfId="37954"/>
    <cellStyle name="Total 3 5 3 17" xfId="43017"/>
    <cellStyle name="Total 3 5 3 2" xfId="1021"/>
    <cellStyle name="Total 3 5 3 2 10" xfId="38485"/>
    <cellStyle name="Total 3 5 3 2 11" xfId="29737"/>
    <cellStyle name="Total 3 5 3 2 12" xfId="27218"/>
    <cellStyle name="Total 3 5 3 2 13" xfId="43384"/>
    <cellStyle name="Total 3 5 3 2 2" xfId="6472"/>
    <cellStyle name="Total 3 5 3 2 2 2" xfId="12815"/>
    <cellStyle name="Total 3 5 3 2 2 2 2" xfId="31142"/>
    <cellStyle name="Total 3 5 3 2 2 2 3" xfId="27369"/>
    <cellStyle name="Total 3 5 3 2 2 2 4" xfId="51234"/>
    <cellStyle name="Total 3 5 3 2 2 3" xfId="25924"/>
    <cellStyle name="Total 3 5 3 2 2 4" xfId="23912"/>
    <cellStyle name="Total 3 5 3 2 2 5" xfId="45331"/>
    <cellStyle name="Total 3 5 3 2 3" xfId="6422"/>
    <cellStyle name="Total 3 5 3 2 3 2" xfId="12773"/>
    <cellStyle name="Total 3 5 3 2 3 2 2" xfId="31100"/>
    <cellStyle name="Total 3 5 3 2 3 2 3" xfId="24101"/>
    <cellStyle name="Total 3 5 3 2 3 2 4" xfId="51202"/>
    <cellStyle name="Total 3 5 3 2 3 3" xfId="25874"/>
    <cellStyle name="Total 3 5 3 2 3 4" xfId="23705"/>
    <cellStyle name="Total 3 5 3 2 3 5" xfId="45281"/>
    <cellStyle name="Total 3 5 3 2 4" xfId="7649"/>
    <cellStyle name="Total 3 5 3 2 4 2" xfId="27027"/>
    <cellStyle name="Total 3 5 3 2 4 2 2" xfId="51893"/>
    <cellStyle name="Total 3 5 3 2 4 3" xfId="27475"/>
    <cellStyle name="Total 3 5 3 2 4 4" xfId="46520"/>
    <cellStyle name="Total 3 5 3 2 5" xfId="14466"/>
    <cellStyle name="Total 3 5 3 2 5 2" xfId="32793"/>
    <cellStyle name="Total 3 5 3 2 5 2 2" xfId="52283"/>
    <cellStyle name="Total 3 5 3 2 5 3" xfId="39621"/>
    <cellStyle name="Total 3 5 3 2 5 4" xfId="47257"/>
    <cellStyle name="Total 3 5 3 2 6" xfId="14686"/>
    <cellStyle name="Total 3 5 3 2 6 2" xfId="33013"/>
    <cellStyle name="Total 3 5 3 2 6 2 2" xfId="52695"/>
    <cellStyle name="Total 3 5 3 2 6 3" xfId="39841"/>
    <cellStyle name="Total 3 5 3 2 6 4" xfId="48014"/>
    <cellStyle name="Total 3 5 3 2 7" xfId="15387"/>
    <cellStyle name="Total 3 5 3 2 7 2" xfId="33714"/>
    <cellStyle name="Total 3 5 3 2 7 2 2" xfId="53080"/>
    <cellStyle name="Total 3 5 3 2 7 3" xfId="40542"/>
    <cellStyle name="Total 3 5 3 2 7 4" xfId="48715"/>
    <cellStyle name="Total 3 5 3 2 8" xfId="3679"/>
    <cellStyle name="Total 3 5 3 2 8 2" xfId="50189"/>
    <cellStyle name="Total 3 5 3 2 9" xfId="4440"/>
    <cellStyle name="Total 3 5 3 3" xfId="2613"/>
    <cellStyle name="Total 3 5 3 3 10" xfId="36515"/>
    <cellStyle name="Total 3 5 3 3 11" xfId="42554"/>
    <cellStyle name="Total 3 5 3 3 12" xfId="39241"/>
    <cellStyle name="Total 3 5 3 3 13" xfId="43932"/>
    <cellStyle name="Total 3 5 3 3 2" xfId="5698"/>
    <cellStyle name="Total 3 5 3 3 2 2" xfId="12116"/>
    <cellStyle name="Total 3 5 3 3 2 2 2" xfId="30443"/>
    <cellStyle name="Total 3 5 3 3 2 2 3" xfId="38400"/>
    <cellStyle name="Total 3 5 3 3 2 2 4" xfId="50828"/>
    <cellStyle name="Total 3 5 3 3 2 3" xfId="25150"/>
    <cellStyle name="Total 3 5 3 3 2 4" xfId="37386"/>
    <cellStyle name="Total 3 5 3 3 2 5" xfId="44557"/>
    <cellStyle name="Total 3 5 3 3 3" xfId="7164"/>
    <cellStyle name="Total 3 5 3 3 3 2" xfId="13451"/>
    <cellStyle name="Total 3 5 3 3 3 2 2" xfId="31778"/>
    <cellStyle name="Total 3 5 3 3 3 2 3" xfId="29653"/>
    <cellStyle name="Total 3 5 3 3 3 2 4" xfId="51616"/>
    <cellStyle name="Total 3 5 3 3 3 3" xfId="26616"/>
    <cellStyle name="Total 3 5 3 3 3 4" xfId="38748"/>
    <cellStyle name="Total 3 5 3 3 3 5" xfId="46022"/>
    <cellStyle name="Total 3 5 3 3 4" xfId="9090"/>
    <cellStyle name="Total 3 5 3 3 4 2" xfId="28136"/>
    <cellStyle name="Total 3 5 3 3 4 2 2" xfId="52516"/>
    <cellStyle name="Total 3 5 3 3 4 3" xfId="35036"/>
    <cellStyle name="Total 3 5 3 3 4 4" xfId="47687"/>
    <cellStyle name="Total 3 5 3 3 5" xfId="15114"/>
    <cellStyle name="Total 3 5 3 3 5 2" xfId="33441"/>
    <cellStyle name="Total 3 5 3 3 5 2 2" xfId="52927"/>
    <cellStyle name="Total 3 5 3 3 5 3" xfId="40269"/>
    <cellStyle name="Total 3 5 3 3 5 4" xfId="48442"/>
    <cellStyle name="Total 3 5 3 3 6" xfId="15808"/>
    <cellStyle name="Total 3 5 3 3 6 2" xfId="34135"/>
    <cellStyle name="Total 3 5 3 3 6 2 2" xfId="53307"/>
    <cellStyle name="Total 3 5 3 3 6 3" xfId="40963"/>
    <cellStyle name="Total 3 5 3 3 6 4" xfId="49136"/>
    <cellStyle name="Total 3 5 3 3 7" xfId="16426"/>
    <cellStyle name="Total 3 5 3 3 7 2" xfId="34753"/>
    <cellStyle name="Total 3 5 3 3 7 2 2" xfId="53640"/>
    <cellStyle name="Total 3 5 3 3 7 3" xfId="41581"/>
    <cellStyle name="Total 3 5 3 3 7 4" xfId="49754"/>
    <cellStyle name="Total 3 5 3 3 8" xfId="5073"/>
    <cellStyle name="Total 3 5 3 3 8 2" xfId="50478"/>
    <cellStyle name="Total 3 5 3 3 9" xfId="24525"/>
    <cellStyle name="Total 3 5 3 4" xfId="5442"/>
    <cellStyle name="Total 3 5 3 4 2" xfId="11878"/>
    <cellStyle name="Total 3 5 3 4 2 2" xfId="30205"/>
    <cellStyle name="Total 3 5 3 4 2 3" xfId="28602"/>
    <cellStyle name="Total 3 5 3 4 2 4" xfId="50693"/>
    <cellStyle name="Total 3 5 3 4 3" xfId="24894"/>
    <cellStyle name="Total 3 5 3 4 4" xfId="27245"/>
    <cellStyle name="Total 3 5 3 4 5" xfId="44301"/>
    <cellStyle name="Total 3 5 3 5" xfId="6194"/>
    <cellStyle name="Total 3 5 3 5 2" xfId="12568"/>
    <cellStyle name="Total 3 5 3 5 2 2" xfId="30895"/>
    <cellStyle name="Total 3 5 3 5 2 3" xfId="36964"/>
    <cellStyle name="Total 3 5 3 5 2 4" xfId="51079"/>
    <cellStyle name="Total 3 5 3 5 3" xfId="25646"/>
    <cellStyle name="Total 3 5 3 5 4" xfId="27660"/>
    <cellStyle name="Total 3 5 3 5 5" xfId="45053"/>
    <cellStyle name="Total 3 5 3 6" xfId="5739"/>
    <cellStyle name="Total 3 5 3 6 2" xfId="12153"/>
    <cellStyle name="Total 3 5 3 6 2 2" xfId="30480"/>
    <cellStyle name="Total 3 5 3 6 2 3" xfId="38153"/>
    <cellStyle name="Total 3 5 3 6 2 4" xfId="50848"/>
    <cellStyle name="Total 3 5 3 6 3" xfId="25191"/>
    <cellStyle name="Total 3 5 3 6 4" xfId="37637"/>
    <cellStyle name="Total 3 5 3 6 5" xfId="44598"/>
    <cellStyle name="Total 3 5 3 7" xfId="5982"/>
    <cellStyle name="Total 3 5 3 7 2" xfId="25434"/>
    <cellStyle name="Total 3 5 3 7 2 2" xfId="50976"/>
    <cellStyle name="Total 3 5 3 7 3" xfId="37416"/>
    <cellStyle name="Total 3 5 3 7 4" xfId="44841"/>
    <cellStyle name="Total 3 5 3 8" xfId="14048"/>
    <cellStyle name="Total 3 5 3 8 2" xfId="32375"/>
    <cellStyle name="Total 3 5 3 8 2 2" xfId="52021"/>
    <cellStyle name="Total 3 5 3 8 3" xfId="23604"/>
    <cellStyle name="Total 3 5 3 8 4" xfId="46779"/>
    <cellStyle name="Total 3 5 3 9" xfId="13713"/>
    <cellStyle name="Total 3 5 3 9 2" xfId="32040"/>
    <cellStyle name="Total 3 5 3 9 2 2" xfId="51796"/>
    <cellStyle name="Total 3 5 3 9 3" xfId="38461"/>
    <cellStyle name="Total 3 5 3 9 4" xfId="46353"/>
    <cellStyle name="Total 3 5 4" xfId="1900"/>
    <cellStyle name="Total 3 5 4 10" xfId="15274"/>
    <cellStyle name="Total 3 5 4 10 2" xfId="33601"/>
    <cellStyle name="Total 3 5 4 10 2 2" xfId="53016"/>
    <cellStyle name="Total 3 5 4 10 3" xfId="40429"/>
    <cellStyle name="Total 3 5 4 10 4" xfId="48602"/>
    <cellStyle name="Total 3 5 4 11" xfId="15949"/>
    <cellStyle name="Total 3 5 4 11 2" xfId="34276"/>
    <cellStyle name="Total 3 5 4 11 2 2" xfId="53383"/>
    <cellStyle name="Total 3 5 4 11 3" xfId="41104"/>
    <cellStyle name="Total 3 5 4 11 4" xfId="49277"/>
    <cellStyle name="Total 3 5 4 12" xfId="4402"/>
    <cellStyle name="Total 3 5 4 12 2" xfId="49921"/>
    <cellStyle name="Total 3 5 4 13" xfId="23903"/>
    <cellStyle name="Total 3 5 4 14" xfId="38692"/>
    <cellStyle name="Total 3 5 4 15" xfId="3010"/>
    <cellStyle name="Total 3 5 4 16" xfId="3831"/>
    <cellStyle name="Total 3 5 4 17" xfId="42896"/>
    <cellStyle name="Total 3 5 4 2" xfId="2432"/>
    <cellStyle name="Total 3 5 4 2 10" xfId="37231"/>
    <cellStyle name="Total 3 5 4 2 11" xfId="42416"/>
    <cellStyle name="Total 3 5 4 2 12" xfId="36117"/>
    <cellStyle name="Total 3 5 4 2 13" xfId="43751"/>
    <cellStyle name="Total 3 5 4 2 2" xfId="5399"/>
    <cellStyle name="Total 3 5 4 2 2 2" xfId="11836"/>
    <cellStyle name="Total 3 5 4 2 2 2 2" xfId="30163"/>
    <cellStyle name="Total 3 5 4 2 2 2 3" xfId="37369"/>
    <cellStyle name="Total 3 5 4 2 2 2 4" xfId="50662"/>
    <cellStyle name="Total 3 5 4 2 2 3" xfId="24851"/>
    <cellStyle name="Total 3 5 4 2 2 4" xfId="37885"/>
    <cellStyle name="Total 3 5 4 2 2 5" xfId="44258"/>
    <cellStyle name="Total 3 5 4 2 3" xfId="6983"/>
    <cellStyle name="Total 3 5 4 2 3 2" xfId="13270"/>
    <cellStyle name="Total 3 5 4 2 3 2 2" xfId="31597"/>
    <cellStyle name="Total 3 5 4 2 3 2 3" xfId="28553"/>
    <cellStyle name="Total 3 5 4 2 3 2 4" xfId="51525"/>
    <cellStyle name="Total 3 5 4 2 3 3" xfId="26435"/>
    <cellStyle name="Total 3 5 4 2 3 4" xfId="4437"/>
    <cellStyle name="Total 3 5 4 2 3 5" xfId="45841"/>
    <cellStyle name="Total 3 5 4 2 4" xfId="8909"/>
    <cellStyle name="Total 3 5 4 2 4 2" xfId="27955"/>
    <cellStyle name="Total 3 5 4 2 4 2 2" xfId="52425"/>
    <cellStyle name="Total 3 5 4 2 4 3" xfId="29327"/>
    <cellStyle name="Total 3 5 4 2 4 4" xfId="47506"/>
    <cellStyle name="Total 3 5 4 2 5" xfId="14933"/>
    <cellStyle name="Total 3 5 4 2 5 2" xfId="33260"/>
    <cellStyle name="Total 3 5 4 2 5 2 2" xfId="52836"/>
    <cellStyle name="Total 3 5 4 2 5 3" xfId="40088"/>
    <cellStyle name="Total 3 5 4 2 5 4" xfId="48261"/>
    <cellStyle name="Total 3 5 4 2 6" xfId="15627"/>
    <cellStyle name="Total 3 5 4 2 6 2" xfId="33954"/>
    <cellStyle name="Total 3 5 4 2 6 2 2" xfId="53216"/>
    <cellStyle name="Total 3 5 4 2 6 3" xfId="40782"/>
    <cellStyle name="Total 3 5 4 2 6 4" xfId="48955"/>
    <cellStyle name="Total 3 5 4 2 7" xfId="16245"/>
    <cellStyle name="Total 3 5 4 2 7 2" xfId="34572"/>
    <cellStyle name="Total 3 5 4 2 7 2 2" xfId="53549"/>
    <cellStyle name="Total 3 5 4 2 7 3" xfId="41400"/>
    <cellStyle name="Total 3 5 4 2 7 4" xfId="49573"/>
    <cellStyle name="Total 3 5 4 2 8" xfId="4892"/>
    <cellStyle name="Total 3 5 4 2 8 2" xfId="50387"/>
    <cellStyle name="Total 3 5 4 2 9" xfId="24344"/>
    <cellStyle name="Total 3 5 4 3" xfId="2673"/>
    <cellStyle name="Total 3 5 4 3 10" xfId="36491"/>
    <cellStyle name="Total 3 5 4 3 11" xfId="41715"/>
    <cellStyle name="Total 3 5 4 3 12" xfId="41965"/>
    <cellStyle name="Total 3 5 4 3 13" xfId="43992"/>
    <cellStyle name="Total 3 5 4 3 2" xfId="5552"/>
    <cellStyle name="Total 3 5 4 3 2 2" xfId="11982"/>
    <cellStyle name="Total 3 5 4 3 2 2 2" xfId="30309"/>
    <cellStyle name="Total 3 5 4 3 2 2 3" xfId="27432"/>
    <cellStyle name="Total 3 5 4 3 2 2 4" xfId="50752"/>
    <cellStyle name="Total 3 5 4 3 2 3" xfId="25004"/>
    <cellStyle name="Total 3 5 4 3 2 4" xfId="36053"/>
    <cellStyle name="Total 3 5 4 3 2 5" xfId="44411"/>
    <cellStyle name="Total 3 5 4 3 3" xfId="7224"/>
    <cellStyle name="Total 3 5 4 3 3 2" xfId="13511"/>
    <cellStyle name="Total 3 5 4 3 3 2 2" xfId="31838"/>
    <cellStyle name="Total 3 5 4 3 3 2 3" xfId="29630"/>
    <cellStyle name="Total 3 5 4 3 3 2 4" xfId="51647"/>
    <cellStyle name="Total 3 5 4 3 3 3" xfId="26676"/>
    <cellStyle name="Total 3 5 4 3 3 4" xfId="35085"/>
    <cellStyle name="Total 3 5 4 3 3 5" xfId="46082"/>
    <cellStyle name="Total 3 5 4 3 4" xfId="9150"/>
    <cellStyle name="Total 3 5 4 3 4 2" xfId="28196"/>
    <cellStyle name="Total 3 5 4 3 4 2 2" xfId="52547"/>
    <cellStyle name="Total 3 5 4 3 4 3" xfId="37338"/>
    <cellStyle name="Total 3 5 4 3 4 4" xfId="47747"/>
    <cellStyle name="Total 3 5 4 3 5" xfId="15174"/>
    <cellStyle name="Total 3 5 4 3 5 2" xfId="33501"/>
    <cellStyle name="Total 3 5 4 3 5 2 2" xfId="52958"/>
    <cellStyle name="Total 3 5 4 3 5 3" xfId="40329"/>
    <cellStyle name="Total 3 5 4 3 5 4" xfId="48502"/>
    <cellStyle name="Total 3 5 4 3 6" xfId="15868"/>
    <cellStyle name="Total 3 5 4 3 6 2" xfId="34195"/>
    <cellStyle name="Total 3 5 4 3 6 2 2" xfId="53338"/>
    <cellStyle name="Total 3 5 4 3 6 3" xfId="41023"/>
    <cellStyle name="Total 3 5 4 3 6 4" xfId="49196"/>
    <cellStyle name="Total 3 5 4 3 7" xfId="16486"/>
    <cellStyle name="Total 3 5 4 3 7 2" xfId="34813"/>
    <cellStyle name="Total 3 5 4 3 7 2 2" xfId="53671"/>
    <cellStyle name="Total 3 5 4 3 7 3" xfId="41641"/>
    <cellStyle name="Total 3 5 4 3 7 4" xfId="49814"/>
    <cellStyle name="Total 3 5 4 3 8" xfId="5133"/>
    <cellStyle name="Total 3 5 4 3 8 2" xfId="50509"/>
    <cellStyle name="Total 3 5 4 3 9" xfId="24585"/>
    <cellStyle name="Total 3 5 4 4" xfId="3340"/>
    <cellStyle name="Total 3 5 4 4 2" xfId="10379"/>
    <cellStyle name="Total 3 5 4 4 2 2" xfId="29097"/>
    <cellStyle name="Total 3 5 4 4 2 3" xfId="28689"/>
    <cellStyle name="Total 3 5 4 4 2 4" xfId="50110"/>
    <cellStyle name="Total 3 5 4 4 3" xfId="3052"/>
    <cellStyle name="Total 3 5 4 4 4" xfId="2881"/>
    <cellStyle name="Total 3 5 4 4 5" xfId="43241"/>
    <cellStyle name="Total 3 5 4 5" xfId="6603"/>
    <cellStyle name="Total 3 5 4 5 2" xfId="12926"/>
    <cellStyle name="Total 3 5 4 5 2 2" xfId="31253"/>
    <cellStyle name="Total 3 5 4 5 2 3" xfId="37700"/>
    <cellStyle name="Total 3 5 4 5 2 4" xfId="51312"/>
    <cellStyle name="Total 3 5 4 5 3" xfId="26055"/>
    <cellStyle name="Total 3 5 4 5 4" xfId="26818"/>
    <cellStyle name="Total 3 5 4 5 5" xfId="45461"/>
    <cellStyle name="Total 3 5 4 6" xfId="3247"/>
    <cellStyle name="Total 3 5 4 6 2" xfId="10294"/>
    <cellStyle name="Total 3 5 4 6 2 2" xfId="29012"/>
    <cellStyle name="Total 3 5 4 6 2 3" xfId="37869"/>
    <cellStyle name="Total 3 5 4 6 2 4" xfId="50058"/>
    <cellStyle name="Total 3 5 4 6 3" xfId="2779"/>
    <cellStyle name="Total 3 5 4 6 4" xfId="35757"/>
    <cellStyle name="Total 3 5 4 6 5" xfId="43150"/>
    <cellStyle name="Total 3 5 4 7" xfId="6439"/>
    <cellStyle name="Total 3 5 4 7 2" xfId="25891"/>
    <cellStyle name="Total 3 5 4 7 2 2" xfId="51214"/>
    <cellStyle name="Total 3 5 4 7 3" xfId="24084"/>
    <cellStyle name="Total 3 5 4 7 4" xfId="45298"/>
    <cellStyle name="Total 3 5 4 8" xfId="14353"/>
    <cellStyle name="Total 3 5 4 8 2" xfId="32680"/>
    <cellStyle name="Total 3 5 4 8 2 2" xfId="52196"/>
    <cellStyle name="Total 3 5 4 8 3" xfId="39508"/>
    <cellStyle name="Total 3 5 4 8 4" xfId="47088"/>
    <cellStyle name="Total 3 5 4 9" xfId="14541"/>
    <cellStyle name="Total 3 5 4 9 2" xfId="32868"/>
    <cellStyle name="Total 3 5 4 9 2 2" xfId="52617"/>
    <cellStyle name="Total 3 5 4 9 3" xfId="39696"/>
    <cellStyle name="Total 3 5 4 9 4" xfId="47869"/>
    <cellStyle name="Total 3 5 5" xfId="2281"/>
    <cellStyle name="Total 3 5 5 10" xfId="37464"/>
    <cellStyle name="Total 3 5 5 11" xfId="41872"/>
    <cellStyle name="Total 3 5 5 12" xfId="36844"/>
    <cellStyle name="Total 3 5 5 13" xfId="43600"/>
    <cellStyle name="Total 3 5 5 2" xfId="5734"/>
    <cellStyle name="Total 3 5 5 2 2" xfId="12149"/>
    <cellStyle name="Total 3 5 5 2 2 2" xfId="30476"/>
    <cellStyle name="Total 3 5 5 2 2 3" xfId="38008"/>
    <cellStyle name="Total 3 5 5 2 2 4" xfId="50845"/>
    <cellStyle name="Total 3 5 5 2 3" xfId="25186"/>
    <cellStyle name="Total 3 5 5 2 4" xfId="38384"/>
    <cellStyle name="Total 3 5 5 2 5" xfId="44593"/>
    <cellStyle name="Total 3 5 5 3" xfId="6832"/>
    <cellStyle name="Total 3 5 5 3 2" xfId="13119"/>
    <cellStyle name="Total 3 5 5 3 2 2" xfId="31446"/>
    <cellStyle name="Total 3 5 5 3 2 3" xfId="37997"/>
    <cellStyle name="Total 3 5 5 3 2 4" xfId="51440"/>
    <cellStyle name="Total 3 5 5 3 3" xfId="26284"/>
    <cellStyle name="Total 3 5 5 3 4" xfId="28706"/>
    <cellStyle name="Total 3 5 5 3 5" xfId="45690"/>
    <cellStyle name="Total 3 5 5 4" xfId="8758"/>
    <cellStyle name="Total 3 5 5 4 2" xfId="27804"/>
    <cellStyle name="Total 3 5 5 4 2 2" xfId="52340"/>
    <cellStyle name="Total 3 5 5 4 3" xfId="29492"/>
    <cellStyle name="Total 3 5 5 4 4" xfId="47355"/>
    <cellStyle name="Total 3 5 5 5" xfId="14782"/>
    <cellStyle name="Total 3 5 5 5 2" xfId="33109"/>
    <cellStyle name="Total 3 5 5 5 2 2" xfId="52751"/>
    <cellStyle name="Total 3 5 5 5 3" xfId="39937"/>
    <cellStyle name="Total 3 5 5 5 4" xfId="48110"/>
    <cellStyle name="Total 3 5 5 6" xfId="15476"/>
    <cellStyle name="Total 3 5 5 6 2" xfId="33803"/>
    <cellStyle name="Total 3 5 5 6 2 2" xfId="53131"/>
    <cellStyle name="Total 3 5 5 6 3" xfId="40631"/>
    <cellStyle name="Total 3 5 5 6 4" xfId="48804"/>
    <cellStyle name="Total 3 5 5 7" xfId="16094"/>
    <cellStyle name="Total 3 5 5 7 2" xfId="34421"/>
    <cellStyle name="Total 3 5 5 7 2 2" xfId="53464"/>
    <cellStyle name="Total 3 5 5 7 3" xfId="41249"/>
    <cellStyle name="Total 3 5 5 7 4" xfId="49422"/>
    <cellStyle name="Total 3 5 5 8" xfId="4741"/>
    <cellStyle name="Total 3 5 5 8 2" xfId="50302"/>
    <cellStyle name="Total 3 5 5 9" xfId="24193"/>
    <cellStyle name="Total 3 5 6" xfId="2577"/>
    <cellStyle name="Total 3 5 6 10" xfId="38086"/>
    <cellStyle name="Total 3 5 6 11" xfId="27406"/>
    <cellStyle name="Total 3 5 6 12" xfId="42600"/>
    <cellStyle name="Total 3 5 6 13" xfId="43896"/>
    <cellStyle name="Total 3 5 6 2" xfId="5535"/>
    <cellStyle name="Total 3 5 6 2 2" xfId="11968"/>
    <cellStyle name="Total 3 5 6 2 2 2" xfId="30295"/>
    <cellStyle name="Total 3 5 6 2 2 3" xfId="29289"/>
    <cellStyle name="Total 3 5 6 2 2 4" xfId="50742"/>
    <cellStyle name="Total 3 5 6 2 3" xfId="24987"/>
    <cellStyle name="Total 3 5 6 2 4" xfId="39210"/>
    <cellStyle name="Total 3 5 6 2 5" xfId="44394"/>
    <cellStyle name="Total 3 5 6 3" xfId="7128"/>
    <cellStyle name="Total 3 5 6 3 2" xfId="13415"/>
    <cellStyle name="Total 3 5 6 3 2 2" xfId="31742"/>
    <cellStyle name="Total 3 5 6 3 2 3" xfId="28348"/>
    <cellStyle name="Total 3 5 6 3 2 4" xfId="51595"/>
    <cellStyle name="Total 3 5 6 3 3" xfId="26580"/>
    <cellStyle name="Total 3 5 6 3 4" xfId="35500"/>
    <cellStyle name="Total 3 5 6 3 5" xfId="45986"/>
    <cellStyle name="Total 3 5 6 4" xfId="9054"/>
    <cellStyle name="Total 3 5 6 4 2" xfId="28100"/>
    <cellStyle name="Total 3 5 6 4 2 2" xfId="52495"/>
    <cellStyle name="Total 3 5 6 4 3" xfId="23680"/>
    <cellStyle name="Total 3 5 6 4 4" xfId="47651"/>
    <cellStyle name="Total 3 5 6 5" xfId="15078"/>
    <cellStyle name="Total 3 5 6 5 2" xfId="33405"/>
    <cellStyle name="Total 3 5 6 5 2 2" xfId="52906"/>
    <cellStyle name="Total 3 5 6 5 3" xfId="40233"/>
    <cellStyle name="Total 3 5 6 5 4" xfId="48406"/>
    <cellStyle name="Total 3 5 6 6" xfId="15772"/>
    <cellStyle name="Total 3 5 6 6 2" xfId="34099"/>
    <cellStyle name="Total 3 5 6 6 2 2" xfId="53286"/>
    <cellStyle name="Total 3 5 6 6 3" xfId="40927"/>
    <cellStyle name="Total 3 5 6 6 4" xfId="49100"/>
    <cellStyle name="Total 3 5 6 7" xfId="16390"/>
    <cellStyle name="Total 3 5 6 7 2" xfId="34717"/>
    <cellStyle name="Total 3 5 6 7 2 2" xfId="53619"/>
    <cellStyle name="Total 3 5 6 7 3" xfId="41545"/>
    <cellStyle name="Total 3 5 6 7 4" xfId="49718"/>
    <cellStyle name="Total 3 5 6 8" xfId="5037"/>
    <cellStyle name="Total 3 5 6 8 2" xfId="50457"/>
    <cellStyle name="Total 3 5 6 9" xfId="24489"/>
    <cellStyle name="Total 3 5 7" xfId="5531"/>
    <cellStyle name="Total 3 5 7 2" xfId="11965"/>
    <cellStyle name="Total 3 5 7 2 2" xfId="30292"/>
    <cellStyle name="Total 3 5 7 2 3" xfId="4640"/>
    <cellStyle name="Total 3 5 7 2 4" xfId="50740"/>
    <cellStyle name="Total 3 5 7 3" xfId="24983"/>
    <cellStyle name="Total 3 5 7 4" xfId="4226"/>
    <cellStyle name="Total 3 5 7 5" xfId="44390"/>
    <cellStyle name="Total 3 5 8" xfId="6502"/>
    <cellStyle name="Total 3 5 8 2" xfId="12840"/>
    <cellStyle name="Total 3 5 8 2 2" xfId="31167"/>
    <cellStyle name="Total 3 5 8 2 3" xfId="34960"/>
    <cellStyle name="Total 3 5 8 2 4" xfId="51249"/>
    <cellStyle name="Total 3 5 8 3" xfId="25954"/>
    <cellStyle name="Total 3 5 8 4" xfId="4567"/>
    <cellStyle name="Total 3 5 8 5" xfId="45361"/>
    <cellStyle name="Total 3 5 9" xfId="6381"/>
    <cellStyle name="Total 3 5 9 2" xfId="12737"/>
    <cellStyle name="Total 3 5 9 2 2" xfId="31064"/>
    <cellStyle name="Total 3 5 9 2 3" xfId="36318"/>
    <cellStyle name="Total 3 5 9 2 4" xfId="51179"/>
    <cellStyle name="Total 3 5 9 3" xfId="25833"/>
    <cellStyle name="Total 3 5 9 4" xfId="35681"/>
    <cellStyle name="Total 3 5 9 5" xfId="45240"/>
    <cellStyle name="Total 3 6" xfId="608"/>
    <cellStyle name="Total 3 6 10" xfId="5389"/>
    <cellStyle name="Total 3 6 10 2" xfId="24841"/>
    <cellStyle name="Total 3 6 10 2 2" xfId="50656"/>
    <cellStyle name="Total 3 6 10 3" xfId="27709"/>
    <cellStyle name="Total 3 6 10 4" xfId="44248"/>
    <cellStyle name="Total 3 6 11" xfId="13747"/>
    <cellStyle name="Total 3 6 11 2" xfId="32074"/>
    <cellStyle name="Total 3 6 11 2 2" xfId="51808"/>
    <cellStyle name="Total 3 6 11 3" xfId="37366"/>
    <cellStyle name="Total 3 6 11 4" xfId="46387"/>
    <cellStyle name="Total 3 6 12" xfId="14393"/>
    <cellStyle name="Total 3 6 12 2" xfId="32720"/>
    <cellStyle name="Total 3 6 12 2 2" xfId="52247"/>
    <cellStyle name="Total 3 6 12 3" xfId="39548"/>
    <cellStyle name="Total 3 6 12 4" xfId="47184"/>
    <cellStyle name="Total 3 6 13" xfId="14628"/>
    <cellStyle name="Total 3 6 13 2" xfId="32955"/>
    <cellStyle name="Total 3 6 13 2 2" xfId="52666"/>
    <cellStyle name="Total 3 6 13 3" xfId="39783"/>
    <cellStyle name="Total 3 6 13 4" xfId="47956"/>
    <cellStyle name="Total 3 6 14" xfId="15355"/>
    <cellStyle name="Total 3 6 14 2" xfId="33682"/>
    <cellStyle name="Total 3 6 14 2 2" xfId="53063"/>
    <cellStyle name="Total 3 6 14 3" xfId="40510"/>
    <cellStyle name="Total 3 6 14 4" xfId="48683"/>
    <cellStyle name="Total 3 6 15" xfId="3068"/>
    <cellStyle name="Total 3 6 15 2" xfId="49882"/>
    <cellStyle name="Total 3 6 16" xfId="3745"/>
    <cellStyle name="Total 3 6 17" xfId="36764"/>
    <cellStyle name="Total 3 6 18" xfId="42587"/>
    <cellStyle name="Total 3 6 19" xfId="42667"/>
    <cellStyle name="Total 3 6 2" xfId="1237"/>
    <cellStyle name="Total 3 6 2 10" xfId="13856"/>
    <cellStyle name="Total 3 6 2 10 2" xfId="32183"/>
    <cellStyle name="Total 3 6 2 10 2 2" xfId="51915"/>
    <cellStyle name="Total 3 6 2 10 3" xfId="36446"/>
    <cellStyle name="Total 3 6 2 10 4" xfId="46576"/>
    <cellStyle name="Total 3 6 2 11" xfId="13964"/>
    <cellStyle name="Total 3 6 2 11 2" xfId="32291"/>
    <cellStyle name="Total 3 6 2 11 2 2" xfId="51978"/>
    <cellStyle name="Total 3 6 2 11 3" xfId="37675"/>
    <cellStyle name="Total 3 6 2 11 4" xfId="46695"/>
    <cellStyle name="Total 3 6 2 12" xfId="13766"/>
    <cellStyle name="Total 3 6 2 12 2" xfId="32093"/>
    <cellStyle name="Total 3 6 2 12 2 2" xfId="51821"/>
    <cellStyle name="Total 3 6 2 12 3" xfId="4048"/>
    <cellStyle name="Total 3 6 2 12 4" xfId="46406"/>
    <cellStyle name="Total 3 6 2 13" xfId="3164"/>
    <cellStyle name="Total 3 6 2 13 2" xfId="49947"/>
    <cellStyle name="Total 3 6 2 14" xfId="2799"/>
    <cellStyle name="Total 3 6 2 15" xfId="26860"/>
    <cellStyle name="Total 3 6 2 16" xfId="42683"/>
    <cellStyle name="Total 3 6 2 17" xfId="37256"/>
    <cellStyle name="Total 3 6 2 18" xfId="42947"/>
    <cellStyle name="Total 3 6 2 2" xfId="2005"/>
    <cellStyle name="Total 3 6 2 2 10" xfId="4492"/>
    <cellStyle name="Total 3 6 2 2 10 2" xfId="50247"/>
    <cellStyle name="Total 3 6 2 2 11" xfId="23987"/>
    <cellStyle name="Total 3 6 2 2 12" xfId="27261"/>
    <cellStyle name="Total 3 6 2 2 13" xfId="37859"/>
    <cellStyle name="Total 3 6 2 2 14" xfId="27223"/>
    <cellStyle name="Total 3 6 2 2 15" xfId="43506"/>
    <cellStyle name="Total 3 6 2 2 2" xfId="2445"/>
    <cellStyle name="Total 3 6 2 2 2 10" xfId="26869"/>
    <cellStyle name="Total 3 6 2 2 2 11" xfId="37968"/>
    <cellStyle name="Total 3 6 2 2 2 12" xfId="42176"/>
    <cellStyle name="Total 3 6 2 2 2 13" xfId="43764"/>
    <cellStyle name="Total 3 6 2 2 2 2" xfId="5715"/>
    <cellStyle name="Total 3 6 2 2 2 2 2" xfId="12133"/>
    <cellStyle name="Total 3 6 2 2 2 2 2 2" xfId="30460"/>
    <cellStyle name="Total 3 6 2 2 2 2 2 3" xfId="39432"/>
    <cellStyle name="Total 3 6 2 2 2 2 2 4" xfId="50836"/>
    <cellStyle name="Total 3 6 2 2 2 2 3" xfId="25167"/>
    <cellStyle name="Total 3 6 2 2 2 2 4" xfId="35133"/>
    <cellStyle name="Total 3 6 2 2 2 2 5" xfId="44574"/>
    <cellStyle name="Total 3 6 2 2 2 3" xfId="6996"/>
    <cellStyle name="Total 3 6 2 2 2 3 2" xfId="13283"/>
    <cellStyle name="Total 3 6 2 2 2 3 2 2" xfId="31610"/>
    <cellStyle name="Total 3 6 2 2 2 3 2 3" xfId="27629"/>
    <cellStyle name="Total 3 6 2 2 2 3 2 4" xfId="51528"/>
    <cellStyle name="Total 3 6 2 2 2 3 3" xfId="26448"/>
    <cellStyle name="Total 3 6 2 2 2 3 4" xfId="35948"/>
    <cellStyle name="Total 3 6 2 2 2 3 5" xfId="45854"/>
    <cellStyle name="Total 3 6 2 2 2 4" xfId="8922"/>
    <cellStyle name="Total 3 6 2 2 2 4 2" xfId="27968"/>
    <cellStyle name="Total 3 6 2 2 2 4 2 2" xfId="52428"/>
    <cellStyle name="Total 3 6 2 2 2 4 3" xfId="29769"/>
    <cellStyle name="Total 3 6 2 2 2 4 4" xfId="47519"/>
    <cellStyle name="Total 3 6 2 2 2 5" xfId="14946"/>
    <cellStyle name="Total 3 6 2 2 2 5 2" xfId="33273"/>
    <cellStyle name="Total 3 6 2 2 2 5 2 2" xfId="52839"/>
    <cellStyle name="Total 3 6 2 2 2 5 3" xfId="40101"/>
    <cellStyle name="Total 3 6 2 2 2 5 4" xfId="48274"/>
    <cellStyle name="Total 3 6 2 2 2 6" xfId="15640"/>
    <cellStyle name="Total 3 6 2 2 2 6 2" xfId="33967"/>
    <cellStyle name="Total 3 6 2 2 2 6 2 2" xfId="53219"/>
    <cellStyle name="Total 3 6 2 2 2 6 3" xfId="40795"/>
    <cellStyle name="Total 3 6 2 2 2 6 4" xfId="48968"/>
    <cellStyle name="Total 3 6 2 2 2 7" xfId="16258"/>
    <cellStyle name="Total 3 6 2 2 2 7 2" xfId="34585"/>
    <cellStyle name="Total 3 6 2 2 2 7 2 2" xfId="53552"/>
    <cellStyle name="Total 3 6 2 2 2 7 3" xfId="41413"/>
    <cellStyle name="Total 3 6 2 2 2 7 4" xfId="49586"/>
    <cellStyle name="Total 3 6 2 2 2 8" xfId="4905"/>
    <cellStyle name="Total 3 6 2 2 2 8 2" xfId="50390"/>
    <cellStyle name="Total 3 6 2 2 2 9" xfId="24357"/>
    <cellStyle name="Total 3 6 2 2 3" xfId="2724"/>
    <cellStyle name="Total 3 6 2 2 3 10" xfId="36087"/>
    <cellStyle name="Total 3 6 2 2 3 11" xfId="41889"/>
    <cellStyle name="Total 3 6 2 2 3 12" xfId="41729"/>
    <cellStyle name="Total 3 6 2 2 3 13" xfId="44043"/>
    <cellStyle name="Total 3 6 2 2 3 2" xfId="6539"/>
    <cellStyle name="Total 3 6 2 2 3 2 2" xfId="12875"/>
    <cellStyle name="Total 3 6 2 2 3 2 2 2" xfId="31202"/>
    <cellStyle name="Total 3 6 2 2 3 2 2 3" xfId="27346"/>
    <cellStyle name="Total 3 6 2 2 3 2 2 4" xfId="51270"/>
    <cellStyle name="Total 3 6 2 2 3 2 3" xfId="25991"/>
    <cellStyle name="Total 3 6 2 2 3 2 4" xfId="27329"/>
    <cellStyle name="Total 3 6 2 2 3 2 5" xfId="45397"/>
    <cellStyle name="Total 3 6 2 2 3 3" xfId="7275"/>
    <cellStyle name="Total 3 6 2 2 3 3 2" xfId="13562"/>
    <cellStyle name="Total 3 6 2 2 3 3 2 2" xfId="31889"/>
    <cellStyle name="Total 3 6 2 2 3 3 2 3" xfId="36174"/>
    <cellStyle name="Total 3 6 2 2 3 3 2 4" xfId="51673"/>
    <cellStyle name="Total 3 6 2 2 3 3 3" xfId="26727"/>
    <cellStyle name="Total 3 6 2 2 3 3 4" xfId="26948"/>
    <cellStyle name="Total 3 6 2 2 3 3 5" xfId="46133"/>
    <cellStyle name="Total 3 6 2 2 3 4" xfId="9201"/>
    <cellStyle name="Total 3 6 2 2 3 4 2" xfId="28247"/>
    <cellStyle name="Total 3 6 2 2 3 4 2 2" xfId="52573"/>
    <cellStyle name="Total 3 6 2 2 3 4 3" xfId="37669"/>
    <cellStyle name="Total 3 6 2 2 3 4 4" xfId="47798"/>
    <cellStyle name="Total 3 6 2 2 3 5" xfId="15225"/>
    <cellStyle name="Total 3 6 2 2 3 5 2" xfId="33552"/>
    <cellStyle name="Total 3 6 2 2 3 5 2 2" xfId="52984"/>
    <cellStyle name="Total 3 6 2 2 3 5 3" xfId="40380"/>
    <cellStyle name="Total 3 6 2 2 3 5 4" xfId="48553"/>
    <cellStyle name="Total 3 6 2 2 3 6" xfId="15919"/>
    <cellStyle name="Total 3 6 2 2 3 6 2" xfId="34246"/>
    <cellStyle name="Total 3 6 2 2 3 6 2 2" xfId="53364"/>
    <cellStyle name="Total 3 6 2 2 3 6 3" xfId="41074"/>
    <cellStyle name="Total 3 6 2 2 3 6 4" xfId="49247"/>
    <cellStyle name="Total 3 6 2 2 3 7" xfId="16537"/>
    <cellStyle name="Total 3 6 2 2 3 7 2" xfId="34864"/>
    <cellStyle name="Total 3 6 2 2 3 7 2 2" xfId="53697"/>
    <cellStyle name="Total 3 6 2 2 3 7 3" xfId="41692"/>
    <cellStyle name="Total 3 6 2 2 3 7 4" xfId="49865"/>
    <cellStyle name="Total 3 6 2 2 3 8" xfId="5184"/>
    <cellStyle name="Total 3 6 2 2 3 8 2" xfId="50535"/>
    <cellStyle name="Total 3 6 2 2 3 9" xfId="24636"/>
    <cellStyle name="Total 3 6 2 2 4" xfId="5467"/>
    <cellStyle name="Total 3 6 2 2 4 2" xfId="11903"/>
    <cellStyle name="Total 3 6 2 2 4 2 2" xfId="30230"/>
    <cellStyle name="Total 3 6 2 2 4 2 3" xfId="26887"/>
    <cellStyle name="Total 3 6 2 2 4 2 4" xfId="50703"/>
    <cellStyle name="Total 3 6 2 2 4 3" xfId="24919"/>
    <cellStyle name="Total 3 6 2 2 4 4" xfId="38125"/>
    <cellStyle name="Total 3 6 2 2 4 5" xfId="44326"/>
    <cellStyle name="Total 3 6 2 2 5" xfId="6672"/>
    <cellStyle name="Total 3 6 2 2 5 2" xfId="12986"/>
    <cellStyle name="Total 3 6 2 2 5 2 2" xfId="31313"/>
    <cellStyle name="Total 3 6 2 2 5 2 3" xfId="29114"/>
    <cellStyle name="Total 3 6 2 2 5 2 4" xfId="51344"/>
    <cellStyle name="Total 3 6 2 2 5 3" xfId="26124"/>
    <cellStyle name="Total 3 6 2 2 5 4" xfId="38564"/>
    <cellStyle name="Total 3 6 2 2 5 5" xfId="45530"/>
    <cellStyle name="Total 3 6 2 2 6" xfId="8482"/>
    <cellStyle name="Total 3 6 2 2 6 2" xfId="27596"/>
    <cellStyle name="Total 3 6 2 2 6 2 2" xfId="52236"/>
    <cellStyle name="Total 3 6 2 2 6 3" xfId="38207"/>
    <cellStyle name="Total 3 6 2 2 6 4" xfId="47166"/>
    <cellStyle name="Total 3 6 2 2 7" xfId="14613"/>
    <cellStyle name="Total 3 6 2 2 7 2" xfId="32940"/>
    <cellStyle name="Total 3 6 2 2 7 2 2" xfId="52656"/>
    <cellStyle name="Total 3 6 2 2 7 3" xfId="39768"/>
    <cellStyle name="Total 3 6 2 2 7 4" xfId="47941"/>
    <cellStyle name="Total 3 6 2 2 8" xfId="15341"/>
    <cellStyle name="Total 3 6 2 2 8 2" xfId="33668"/>
    <cellStyle name="Total 3 6 2 2 8 2 2" xfId="53053"/>
    <cellStyle name="Total 3 6 2 2 8 3" xfId="40496"/>
    <cellStyle name="Total 3 6 2 2 8 4" xfId="48669"/>
    <cellStyle name="Total 3 6 2 2 9" xfId="16000"/>
    <cellStyle name="Total 3 6 2 2 9 2" xfId="34327"/>
    <cellStyle name="Total 3 6 2 2 9 2 2" xfId="53409"/>
    <cellStyle name="Total 3 6 2 2 9 3" xfId="41155"/>
    <cellStyle name="Total 3 6 2 2 9 4" xfId="49328"/>
    <cellStyle name="Total 3 6 2 3" xfId="2630"/>
    <cellStyle name="Total 3 6 2 3 10" xfId="28936"/>
    <cellStyle name="Total 3 6 2 3 11" xfId="42101"/>
    <cellStyle name="Total 3 6 2 3 12" xfId="36867"/>
    <cellStyle name="Total 3 6 2 3 13" xfId="43949"/>
    <cellStyle name="Total 3 6 2 3 2" xfId="6133"/>
    <cellStyle name="Total 3 6 2 3 2 2" xfId="12509"/>
    <cellStyle name="Total 3 6 2 3 2 2 2" xfId="30836"/>
    <cellStyle name="Total 3 6 2 3 2 2 3" xfId="38362"/>
    <cellStyle name="Total 3 6 2 3 2 2 4" xfId="51056"/>
    <cellStyle name="Total 3 6 2 3 2 3" xfId="25585"/>
    <cellStyle name="Total 3 6 2 3 2 4" xfId="35601"/>
    <cellStyle name="Total 3 6 2 3 2 5" xfId="44992"/>
    <cellStyle name="Total 3 6 2 3 3" xfId="7181"/>
    <cellStyle name="Total 3 6 2 3 3 2" xfId="13468"/>
    <cellStyle name="Total 3 6 2 3 3 2 2" xfId="31795"/>
    <cellStyle name="Total 3 6 2 3 3 2 3" xfId="35606"/>
    <cellStyle name="Total 3 6 2 3 3 2 4" xfId="51624"/>
    <cellStyle name="Total 3 6 2 3 3 3" xfId="26633"/>
    <cellStyle name="Total 3 6 2 3 3 4" xfId="3091"/>
    <cellStyle name="Total 3 6 2 3 3 5" xfId="46039"/>
    <cellStyle name="Total 3 6 2 3 4" xfId="9107"/>
    <cellStyle name="Total 3 6 2 3 4 2" xfId="28153"/>
    <cellStyle name="Total 3 6 2 3 4 2 2" xfId="52524"/>
    <cellStyle name="Total 3 6 2 3 4 3" xfId="35296"/>
    <cellStyle name="Total 3 6 2 3 4 4" xfId="47704"/>
    <cellStyle name="Total 3 6 2 3 5" xfId="15131"/>
    <cellStyle name="Total 3 6 2 3 5 2" xfId="33458"/>
    <cellStyle name="Total 3 6 2 3 5 2 2" xfId="52935"/>
    <cellStyle name="Total 3 6 2 3 5 3" xfId="40286"/>
    <cellStyle name="Total 3 6 2 3 5 4" xfId="48459"/>
    <cellStyle name="Total 3 6 2 3 6" xfId="15825"/>
    <cellStyle name="Total 3 6 2 3 6 2" xfId="34152"/>
    <cellStyle name="Total 3 6 2 3 6 2 2" xfId="53315"/>
    <cellStyle name="Total 3 6 2 3 6 3" xfId="40980"/>
    <cellStyle name="Total 3 6 2 3 6 4" xfId="49153"/>
    <cellStyle name="Total 3 6 2 3 7" xfId="16443"/>
    <cellStyle name="Total 3 6 2 3 7 2" xfId="34770"/>
    <cellStyle name="Total 3 6 2 3 7 2 2" xfId="53648"/>
    <cellStyle name="Total 3 6 2 3 7 3" xfId="41598"/>
    <cellStyle name="Total 3 6 2 3 7 4" xfId="49771"/>
    <cellStyle name="Total 3 6 2 3 8" xfId="5090"/>
    <cellStyle name="Total 3 6 2 3 8 2" xfId="50486"/>
    <cellStyle name="Total 3 6 2 3 9" xfId="24542"/>
    <cellStyle name="Total 3 6 2 4" xfId="2479"/>
    <cellStyle name="Total 3 6 2 4 10" xfId="37578"/>
    <cellStyle name="Total 3 6 2 4 11" xfId="42269"/>
    <cellStyle name="Total 3 6 2 4 12" xfId="42324"/>
    <cellStyle name="Total 3 6 2 4 13" xfId="43798"/>
    <cellStyle name="Total 3 6 2 4 2" xfId="5424"/>
    <cellStyle name="Total 3 6 2 4 2 2" xfId="11860"/>
    <cellStyle name="Total 3 6 2 4 2 2 2" xfId="30187"/>
    <cellStyle name="Total 3 6 2 4 2 2 3" xfId="35507"/>
    <cellStyle name="Total 3 6 2 4 2 2 4" xfId="50681"/>
    <cellStyle name="Total 3 6 2 4 2 3" xfId="24876"/>
    <cellStyle name="Total 3 6 2 4 2 4" xfId="36217"/>
    <cellStyle name="Total 3 6 2 4 2 5" xfId="44283"/>
    <cellStyle name="Total 3 6 2 4 3" xfId="7030"/>
    <cellStyle name="Total 3 6 2 4 3 2" xfId="13317"/>
    <cellStyle name="Total 3 6 2 4 3 2 2" xfId="31644"/>
    <cellStyle name="Total 3 6 2 4 3 2 3" xfId="37422"/>
    <cellStyle name="Total 3 6 2 4 3 2 4" xfId="51547"/>
    <cellStyle name="Total 3 6 2 4 3 3" xfId="26482"/>
    <cellStyle name="Total 3 6 2 4 3 4" xfId="38283"/>
    <cellStyle name="Total 3 6 2 4 3 5" xfId="45888"/>
    <cellStyle name="Total 3 6 2 4 4" xfId="8956"/>
    <cellStyle name="Total 3 6 2 4 4 2" xfId="28002"/>
    <cellStyle name="Total 3 6 2 4 4 2 2" xfId="52447"/>
    <cellStyle name="Total 3 6 2 4 4 3" xfId="28352"/>
    <cellStyle name="Total 3 6 2 4 4 4" xfId="47553"/>
    <cellStyle name="Total 3 6 2 4 5" xfId="14980"/>
    <cellStyle name="Total 3 6 2 4 5 2" xfId="33307"/>
    <cellStyle name="Total 3 6 2 4 5 2 2" xfId="52858"/>
    <cellStyle name="Total 3 6 2 4 5 3" xfId="40135"/>
    <cellStyle name="Total 3 6 2 4 5 4" xfId="48308"/>
    <cellStyle name="Total 3 6 2 4 6" xfId="15674"/>
    <cellStyle name="Total 3 6 2 4 6 2" xfId="34001"/>
    <cellStyle name="Total 3 6 2 4 6 2 2" xfId="53238"/>
    <cellStyle name="Total 3 6 2 4 6 3" xfId="40829"/>
    <cellStyle name="Total 3 6 2 4 6 4" xfId="49002"/>
    <cellStyle name="Total 3 6 2 4 7" xfId="16292"/>
    <cellStyle name="Total 3 6 2 4 7 2" xfId="34619"/>
    <cellStyle name="Total 3 6 2 4 7 2 2" xfId="53571"/>
    <cellStyle name="Total 3 6 2 4 7 3" xfId="41447"/>
    <cellStyle name="Total 3 6 2 4 7 4" xfId="49620"/>
    <cellStyle name="Total 3 6 2 4 8" xfId="4939"/>
    <cellStyle name="Total 3 6 2 4 8 2" xfId="50409"/>
    <cellStyle name="Total 3 6 2 4 9" xfId="24391"/>
    <cellStyle name="Total 3 6 2 5" xfId="6398"/>
    <cellStyle name="Total 3 6 2 5 2" xfId="12753"/>
    <cellStyle name="Total 3 6 2 5 2 2" xfId="31080"/>
    <cellStyle name="Total 3 6 2 5 2 3" xfId="38399"/>
    <cellStyle name="Total 3 6 2 5 2 4" xfId="51186"/>
    <cellStyle name="Total 3 6 2 5 3" xfId="25850"/>
    <cellStyle name="Total 3 6 2 5 4" xfId="36782"/>
    <cellStyle name="Total 3 6 2 5 5" xfId="45257"/>
    <cellStyle name="Total 3 6 2 6" xfId="5278"/>
    <cellStyle name="Total 3 6 2 6 2" xfId="11727"/>
    <cellStyle name="Total 3 6 2 6 2 2" xfId="30054"/>
    <cellStyle name="Total 3 6 2 6 2 3" xfId="4655"/>
    <cellStyle name="Total 3 6 2 6 2 4" xfId="50588"/>
    <cellStyle name="Total 3 6 2 6 3" xfId="24730"/>
    <cellStyle name="Total 3 6 2 6 4" xfId="35709"/>
    <cellStyle name="Total 3 6 2 6 5" xfId="44137"/>
    <cellStyle name="Total 3 6 2 7" xfId="5620"/>
    <cellStyle name="Total 3 6 2 7 2" xfId="12046"/>
    <cellStyle name="Total 3 6 2 7 2 2" xfId="30373"/>
    <cellStyle name="Total 3 6 2 7 2 3" xfId="35388"/>
    <cellStyle name="Total 3 6 2 7 2 4" xfId="50785"/>
    <cellStyle name="Total 3 6 2 7 3" xfId="25072"/>
    <cellStyle name="Total 3 6 2 7 4" xfId="36042"/>
    <cellStyle name="Total 3 6 2 7 5" xfId="44479"/>
    <cellStyle name="Total 3 6 2 8" xfId="7289"/>
    <cellStyle name="Total 3 6 2 8 2" xfId="26741"/>
    <cellStyle name="Total 3 6 2 8 2 2" xfId="51682"/>
    <cellStyle name="Total 3 6 2 8 3" xfId="36143"/>
    <cellStyle name="Total 3 6 2 8 4" xfId="46147"/>
    <cellStyle name="Total 3 6 2 9" xfId="13928"/>
    <cellStyle name="Total 3 6 2 9 2" xfId="32255"/>
    <cellStyle name="Total 3 6 2 9 2 2" xfId="51953"/>
    <cellStyle name="Total 3 6 2 9 3" xfId="36717"/>
    <cellStyle name="Total 3 6 2 9 4" xfId="46659"/>
    <cellStyle name="Total 3 6 20" xfId="42828"/>
    <cellStyle name="Total 3 6 3" xfId="1394"/>
    <cellStyle name="Total 3 6 3 10" xfId="14224"/>
    <cellStyle name="Total 3 6 3 10 2" xfId="32551"/>
    <cellStyle name="Total 3 6 3 10 2 2" xfId="52124"/>
    <cellStyle name="Total 3 6 3 10 3" xfId="27640"/>
    <cellStyle name="Total 3 6 3 10 4" xfId="46955"/>
    <cellStyle name="Total 3 6 3 11" xfId="13887"/>
    <cellStyle name="Total 3 6 3 11 2" xfId="32214"/>
    <cellStyle name="Total 3 6 3 11 2 2" xfId="51930"/>
    <cellStyle name="Total 3 6 3 11 3" xfId="28405"/>
    <cellStyle name="Total 3 6 3 11 4" xfId="46612"/>
    <cellStyle name="Total 3 6 3 12" xfId="3990"/>
    <cellStyle name="Total 3 6 3 12 2" xfId="49982"/>
    <cellStyle name="Total 3 6 3 13" xfId="23541"/>
    <cellStyle name="Total 3 6 3 14" xfId="38639"/>
    <cellStyle name="Total 3 6 3 15" xfId="38440"/>
    <cellStyle name="Total 3 6 3 16" xfId="35870"/>
    <cellStyle name="Total 3 6 3 17" xfId="43012"/>
    <cellStyle name="Total 3 6 3 2" xfId="1019"/>
    <cellStyle name="Total 3 6 3 2 10" xfId="27079"/>
    <cellStyle name="Total 3 6 3 2 11" xfId="23800"/>
    <cellStyle name="Total 3 6 3 2 12" xfId="42588"/>
    <cellStyle name="Total 3 6 3 2 13" xfId="43382"/>
    <cellStyle name="Total 3 6 3 2 2" xfId="5205"/>
    <cellStyle name="Total 3 6 3 2 2 2" xfId="11658"/>
    <cellStyle name="Total 3 6 3 2 2 2 2" xfId="29985"/>
    <cellStyle name="Total 3 6 3 2 2 2 3" xfId="29608"/>
    <cellStyle name="Total 3 6 3 2 2 2 4" xfId="50549"/>
    <cellStyle name="Total 3 6 3 2 2 3" xfId="24657"/>
    <cellStyle name="Total 3 6 3 2 2 4" xfId="34946"/>
    <cellStyle name="Total 3 6 3 2 2 5" xfId="44064"/>
    <cellStyle name="Total 3 6 3 2 3" xfId="3256"/>
    <cellStyle name="Total 3 6 3 2 3 2" xfId="10301"/>
    <cellStyle name="Total 3 6 3 2 3 2 2" xfId="29019"/>
    <cellStyle name="Total 3 6 3 2 3 2 3" xfId="35993"/>
    <cellStyle name="Total 3 6 3 2 3 2 4" xfId="50064"/>
    <cellStyle name="Total 3 6 3 2 3 3" xfId="4514"/>
    <cellStyle name="Total 3 6 3 2 3 4" xfId="34992"/>
    <cellStyle name="Total 3 6 3 2 3 5" xfId="43157"/>
    <cellStyle name="Total 3 6 3 2 4" xfId="7647"/>
    <cellStyle name="Total 3 6 3 2 4 2" xfId="27025"/>
    <cellStyle name="Total 3 6 3 2 4 2 2" xfId="51891"/>
    <cellStyle name="Total 3 6 3 2 4 3" xfId="38480"/>
    <cellStyle name="Total 3 6 3 2 4 4" xfId="46518"/>
    <cellStyle name="Total 3 6 3 2 5" xfId="14289"/>
    <cellStyle name="Total 3 6 3 2 5 2" xfId="32616"/>
    <cellStyle name="Total 3 6 3 2 5 2 2" xfId="52157"/>
    <cellStyle name="Total 3 6 3 2 5 3" xfId="39444"/>
    <cellStyle name="Total 3 6 3 2 5 4" xfId="47020"/>
    <cellStyle name="Total 3 6 3 2 6" xfId="14486"/>
    <cellStyle name="Total 3 6 3 2 6 2" xfId="32813"/>
    <cellStyle name="Total 3 6 3 2 6 2 2" xfId="52584"/>
    <cellStyle name="Total 3 6 3 2 6 3" xfId="39641"/>
    <cellStyle name="Total 3 6 3 2 6 4" xfId="47814"/>
    <cellStyle name="Total 3 6 3 2 7" xfId="15237"/>
    <cellStyle name="Total 3 6 3 2 7 2" xfId="33564"/>
    <cellStyle name="Total 3 6 3 2 7 2 2" xfId="52993"/>
    <cellStyle name="Total 3 6 3 2 7 3" xfId="40392"/>
    <cellStyle name="Total 3 6 3 2 7 4" xfId="48565"/>
    <cellStyle name="Total 3 6 3 2 8" xfId="3677"/>
    <cellStyle name="Total 3 6 3 2 8 2" xfId="50187"/>
    <cellStyle name="Total 3 6 3 2 9" xfId="3007"/>
    <cellStyle name="Total 3 6 3 3" xfId="1218"/>
    <cellStyle name="Total 3 6 3 3 10" xfId="37081"/>
    <cellStyle name="Total 3 6 3 3 11" xfId="41839"/>
    <cellStyle name="Total 3 6 3 3 12" xfId="36381"/>
    <cellStyle name="Total 3 6 3 3 13" xfId="43398"/>
    <cellStyle name="Total 3 6 3 3 2" xfId="6285"/>
    <cellStyle name="Total 3 6 3 3 2 2" xfId="12651"/>
    <cellStyle name="Total 3 6 3 3 2 2 2" xfId="30978"/>
    <cellStyle name="Total 3 6 3 3 2 2 3" xfId="28458"/>
    <cellStyle name="Total 3 6 3 3 2 2 4" xfId="51127"/>
    <cellStyle name="Total 3 6 3 3 2 3" xfId="25737"/>
    <cellStyle name="Total 3 6 3 3 2 4" xfId="36276"/>
    <cellStyle name="Total 3 6 3 3 2 5" xfId="45144"/>
    <cellStyle name="Total 3 6 3 3 3" xfId="5602"/>
    <cellStyle name="Total 3 6 3 3 3 2" xfId="12029"/>
    <cellStyle name="Total 3 6 3 3 3 2 2" xfId="30356"/>
    <cellStyle name="Total 3 6 3 3 3 2 3" xfId="2757"/>
    <cellStyle name="Total 3 6 3 3 3 2 4" xfId="50776"/>
    <cellStyle name="Total 3 6 3 3 3 3" xfId="25054"/>
    <cellStyle name="Total 3 6 3 3 3 4" xfId="28401"/>
    <cellStyle name="Total 3 6 3 3 3 5" xfId="44461"/>
    <cellStyle name="Total 3 6 3 3 4" xfId="7846"/>
    <cellStyle name="Total 3 6 3 3 4 2" xfId="27159"/>
    <cellStyle name="Total 3 6 3 3 4 2 2" xfId="51946"/>
    <cellStyle name="Total 3 6 3 3 4 3" xfId="29479"/>
    <cellStyle name="Total 3 6 3 3 4 4" xfId="46640"/>
    <cellStyle name="Total 3 6 3 3 5" xfId="13648"/>
    <cellStyle name="Total 3 6 3 3 5 2" xfId="31975"/>
    <cellStyle name="Total 3 6 3 3 5 2 2" xfId="51759"/>
    <cellStyle name="Total 3 6 3 3 5 3" xfId="4180"/>
    <cellStyle name="Total 3 6 3 3 5 4" xfId="46288"/>
    <cellStyle name="Total 3 6 3 3 6" xfId="13797"/>
    <cellStyle name="Total 3 6 3 3 6 2" xfId="32124"/>
    <cellStyle name="Total 3 6 3 3 6 2 2" xfId="51882"/>
    <cellStyle name="Total 3 6 3 3 6 3" xfId="38629"/>
    <cellStyle name="Total 3 6 3 3 6 4" xfId="46507"/>
    <cellStyle name="Total 3 6 3 3 7" xfId="10949"/>
    <cellStyle name="Total 3 6 3 3 7 2" xfId="29500"/>
    <cellStyle name="Total 3 6 3 3 7 2 2" xfId="50214"/>
    <cellStyle name="Total 3 6 3 3 7 3" xfId="39297"/>
    <cellStyle name="Total 3 6 3 3 7 4" xfId="43432"/>
    <cellStyle name="Total 3 6 3 3 8" xfId="3836"/>
    <cellStyle name="Total 3 6 3 3 8 2" xfId="50197"/>
    <cellStyle name="Total 3 6 3 3 9" xfId="4618"/>
    <cellStyle name="Total 3 6 3 4" xfId="5912"/>
    <cellStyle name="Total 3 6 3 4 2" xfId="12310"/>
    <cellStyle name="Total 3 6 3 4 2 2" xfId="30637"/>
    <cellStyle name="Total 3 6 3 4 2 3" xfId="37214"/>
    <cellStyle name="Total 3 6 3 4 2 4" xfId="50940"/>
    <cellStyle name="Total 3 6 3 4 3" xfId="25364"/>
    <cellStyle name="Total 3 6 3 4 4" xfId="28274"/>
    <cellStyle name="Total 3 6 3 4 5" xfId="44771"/>
    <cellStyle name="Total 3 6 3 5" xfId="5770"/>
    <cellStyle name="Total 3 6 3 5 2" xfId="12179"/>
    <cellStyle name="Total 3 6 3 5 2 2" xfId="30506"/>
    <cellStyle name="Total 3 6 3 5 2 3" xfId="23700"/>
    <cellStyle name="Total 3 6 3 5 2 4" xfId="50865"/>
    <cellStyle name="Total 3 6 3 5 3" xfId="25222"/>
    <cellStyle name="Total 3 6 3 5 4" xfId="35998"/>
    <cellStyle name="Total 3 6 3 5 5" xfId="44629"/>
    <cellStyle name="Total 3 6 3 6" xfId="6586"/>
    <cellStyle name="Total 3 6 3 6 2" xfId="12910"/>
    <cellStyle name="Total 3 6 3 6 2 2" xfId="31237"/>
    <cellStyle name="Total 3 6 3 6 2 3" xfId="36681"/>
    <cellStyle name="Total 3 6 3 6 2 4" xfId="51301"/>
    <cellStyle name="Total 3 6 3 6 3" xfId="26038"/>
    <cellStyle name="Total 3 6 3 6 4" xfId="36543"/>
    <cellStyle name="Total 3 6 3 6 5" xfId="45444"/>
    <cellStyle name="Total 3 6 3 7" xfId="6717"/>
    <cellStyle name="Total 3 6 3 7 2" xfId="26169"/>
    <cellStyle name="Total 3 6 3 7 2 2" xfId="51375"/>
    <cellStyle name="Total 3 6 3 7 3" xfId="29669"/>
    <cellStyle name="Total 3 6 3 7 4" xfId="45575"/>
    <cellStyle name="Total 3 6 3 8" xfId="14043"/>
    <cellStyle name="Total 3 6 3 8 2" xfId="32370"/>
    <cellStyle name="Total 3 6 3 8 2 2" xfId="52018"/>
    <cellStyle name="Total 3 6 3 8 3" xfId="37278"/>
    <cellStyle name="Total 3 6 3 8 4" xfId="46774"/>
    <cellStyle name="Total 3 6 3 9" xfId="14148"/>
    <cellStyle name="Total 3 6 3 9 2" xfId="32475"/>
    <cellStyle name="Total 3 6 3 9 2 2" xfId="52079"/>
    <cellStyle name="Total 3 6 3 9 3" xfId="29629"/>
    <cellStyle name="Total 3 6 3 9 4" xfId="46879"/>
    <cellStyle name="Total 3 6 4" xfId="1895"/>
    <cellStyle name="Total 3 6 4 10" xfId="15269"/>
    <cellStyle name="Total 3 6 4 10 2" xfId="33596"/>
    <cellStyle name="Total 3 6 4 10 2 2" xfId="53013"/>
    <cellStyle name="Total 3 6 4 10 3" xfId="40424"/>
    <cellStyle name="Total 3 6 4 10 4" xfId="48597"/>
    <cellStyle name="Total 3 6 4 11" xfId="15944"/>
    <cellStyle name="Total 3 6 4 11 2" xfId="34271"/>
    <cellStyle name="Total 3 6 4 11 2 2" xfId="53380"/>
    <cellStyle name="Total 3 6 4 11 3" xfId="41099"/>
    <cellStyle name="Total 3 6 4 11 4" xfId="49272"/>
    <cellStyle name="Total 3 6 4 12" xfId="4397"/>
    <cellStyle name="Total 3 6 4 12 2" xfId="49918"/>
    <cellStyle name="Total 3 6 4 13" xfId="23898"/>
    <cellStyle name="Total 3 6 4 14" xfId="28301"/>
    <cellStyle name="Total 3 6 4 15" xfId="42724"/>
    <cellStyle name="Total 3 6 4 16" xfId="37002"/>
    <cellStyle name="Total 3 6 4 17" xfId="42891"/>
    <cellStyle name="Total 3 6 4 2" xfId="2446"/>
    <cellStyle name="Total 3 6 4 2 10" xfId="35817"/>
    <cellStyle name="Total 3 6 4 2 11" xfId="35134"/>
    <cellStyle name="Total 3 6 4 2 12" xfId="42499"/>
    <cellStyle name="Total 3 6 4 2 13" xfId="43765"/>
    <cellStyle name="Total 3 6 4 2 2" xfId="6090"/>
    <cellStyle name="Total 3 6 4 2 2 2" xfId="12471"/>
    <cellStyle name="Total 3 6 4 2 2 2 2" xfId="30798"/>
    <cellStyle name="Total 3 6 4 2 2 2 3" xfId="35664"/>
    <cellStyle name="Total 3 6 4 2 2 2 4" xfId="51030"/>
    <cellStyle name="Total 3 6 4 2 2 3" xfId="25542"/>
    <cellStyle name="Total 3 6 4 2 2 4" xfId="3740"/>
    <cellStyle name="Total 3 6 4 2 2 5" xfId="44949"/>
    <cellStyle name="Total 3 6 4 2 3" xfId="6997"/>
    <cellStyle name="Total 3 6 4 2 3 2" xfId="13284"/>
    <cellStyle name="Total 3 6 4 2 3 2 2" xfId="31611"/>
    <cellStyle name="Total 3 6 4 2 3 2 3" xfId="24020"/>
    <cellStyle name="Total 3 6 4 2 3 2 4" xfId="51529"/>
    <cellStyle name="Total 3 6 4 2 3 3" xfId="26449"/>
    <cellStyle name="Total 3 6 4 2 3 4" xfId="38084"/>
    <cellStyle name="Total 3 6 4 2 3 5" xfId="45855"/>
    <cellStyle name="Total 3 6 4 2 4" xfId="8923"/>
    <cellStyle name="Total 3 6 4 2 4 2" xfId="27969"/>
    <cellStyle name="Total 3 6 4 2 4 2 2" xfId="52429"/>
    <cellStyle name="Total 3 6 4 2 4 3" xfId="27473"/>
    <cellStyle name="Total 3 6 4 2 4 4" xfId="47520"/>
    <cellStyle name="Total 3 6 4 2 5" xfId="14947"/>
    <cellStyle name="Total 3 6 4 2 5 2" xfId="33274"/>
    <cellStyle name="Total 3 6 4 2 5 2 2" xfId="52840"/>
    <cellStyle name="Total 3 6 4 2 5 3" xfId="40102"/>
    <cellStyle name="Total 3 6 4 2 5 4" xfId="48275"/>
    <cellStyle name="Total 3 6 4 2 6" xfId="15641"/>
    <cellStyle name="Total 3 6 4 2 6 2" xfId="33968"/>
    <cellStyle name="Total 3 6 4 2 6 2 2" xfId="53220"/>
    <cellStyle name="Total 3 6 4 2 6 3" xfId="40796"/>
    <cellStyle name="Total 3 6 4 2 6 4" xfId="48969"/>
    <cellStyle name="Total 3 6 4 2 7" xfId="16259"/>
    <cellStyle name="Total 3 6 4 2 7 2" xfId="34586"/>
    <cellStyle name="Total 3 6 4 2 7 2 2" xfId="53553"/>
    <cellStyle name="Total 3 6 4 2 7 3" xfId="41414"/>
    <cellStyle name="Total 3 6 4 2 7 4" xfId="49587"/>
    <cellStyle name="Total 3 6 4 2 8" xfId="4906"/>
    <cellStyle name="Total 3 6 4 2 8 2" xfId="50391"/>
    <cellStyle name="Total 3 6 4 2 9" xfId="24358"/>
    <cellStyle name="Total 3 6 4 3" xfId="2668"/>
    <cellStyle name="Total 3 6 4 3 10" xfId="35226"/>
    <cellStyle name="Total 3 6 4 3 11" xfId="38914"/>
    <cellStyle name="Total 3 6 4 3 12" xfId="37739"/>
    <cellStyle name="Total 3 6 4 3 13" xfId="43987"/>
    <cellStyle name="Total 3 6 4 3 2" xfId="5210"/>
    <cellStyle name="Total 3 6 4 3 2 2" xfId="11663"/>
    <cellStyle name="Total 3 6 4 3 2 2 2" xfId="29990"/>
    <cellStyle name="Total 3 6 4 3 2 2 3" xfId="28566"/>
    <cellStyle name="Total 3 6 4 3 2 2 4" xfId="50553"/>
    <cellStyle name="Total 3 6 4 3 2 3" xfId="24662"/>
    <cellStyle name="Total 3 6 4 3 2 4" xfId="35829"/>
    <cellStyle name="Total 3 6 4 3 2 5" xfId="44069"/>
    <cellStyle name="Total 3 6 4 3 3" xfId="7219"/>
    <cellStyle name="Total 3 6 4 3 3 2" xfId="13506"/>
    <cellStyle name="Total 3 6 4 3 3 2 2" xfId="31833"/>
    <cellStyle name="Total 3 6 4 3 3 2 3" xfId="28712"/>
    <cellStyle name="Total 3 6 4 3 3 2 4" xfId="51644"/>
    <cellStyle name="Total 3 6 4 3 3 3" xfId="26671"/>
    <cellStyle name="Total 3 6 4 3 3 4" xfId="4181"/>
    <cellStyle name="Total 3 6 4 3 3 5" xfId="46077"/>
    <cellStyle name="Total 3 6 4 3 4" xfId="9145"/>
    <cellStyle name="Total 3 6 4 3 4 2" xfId="28191"/>
    <cellStyle name="Total 3 6 4 3 4 2 2" xfId="52544"/>
    <cellStyle name="Total 3 6 4 3 4 3" xfId="35473"/>
    <cellStyle name="Total 3 6 4 3 4 4" xfId="47742"/>
    <cellStyle name="Total 3 6 4 3 5" xfId="15169"/>
    <cellStyle name="Total 3 6 4 3 5 2" xfId="33496"/>
    <cellStyle name="Total 3 6 4 3 5 2 2" xfId="52955"/>
    <cellStyle name="Total 3 6 4 3 5 3" xfId="40324"/>
    <cellStyle name="Total 3 6 4 3 5 4" xfId="48497"/>
    <cellStyle name="Total 3 6 4 3 6" xfId="15863"/>
    <cellStyle name="Total 3 6 4 3 6 2" xfId="34190"/>
    <cellStyle name="Total 3 6 4 3 6 2 2" xfId="53335"/>
    <cellStyle name="Total 3 6 4 3 6 3" xfId="41018"/>
    <cellStyle name="Total 3 6 4 3 6 4" xfId="49191"/>
    <cellStyle name="Total 3 6 4 3 7" xfId="16481"/>
    <cellStyle name="Total 3 6 4 3 7 2" xfId="34808"/>
    <cellStyle name="Total 3 6 4 3 7 2 2" xfId="53668"/>
    <cellStyle name="Total 3 6 4 3 7 3" xfId="41636"/>
    <cellStyle name="Total 3 6 4 3 7 4" xfId="49809"/>
    <cellStyle name="Total 3 6 4 3 8" xfId="5128"/>
    <cellStyle name="Total 3 6 4 3 8 2" xfId="50506"/>
    <cellStyle name="Total 3 6 4 3 9" xfId="24580"/>
    <cellStyle name="Total 3 6 4 4" xfId="5235"/>
    <cellStyle name="Total 3 6 4 4 2" xfId="11688"/>
    <cellStyle name="Total 3 6 4 4 2 2" xfId="30015"/>
    <cellStyle name="Total 3 6 4 4 2 3" xfId="36343"/>
    <cellStyle name="Total 3 6 4 4 2 4" xfId="50565"/>
    <cellStyle name="Total 3 6 4 4 3" xfId="24687"/>
    <cellStyle name="Total 3 6 4 4 4" xfId="39102"/>
    <cellStyle name="Total 3 6 4 4 5" xfId="44094"/>
    <cellStyle name="Total 3 6 4 5" xfId="6598"/>
    <cellStyle name="Total 3 6 4 5 2" xfId="12921"/>
    <cellStyle name="Total 3 6 4 5 2 2" xfId="31248"/>
    <cellStyle name="Total 3 6 4 5 2 3" xfId="38449"/>
    <cellStyle name="Total 3 6 4 5 2 4" xfId="51309"/>
    <cellStyle name="Total 3 6 4 5 3" xfId="26050"/>
    <cellStyle name="Total 3 6 4 5 4" xfId="38689"/>
    <cellStyle name="Total 3 6 4 5 5" xfId="45456"/>
    <cellStyle name="Total 3 6 4 6" xfId="5924"/>
    <cellStyle name="Total 3 6 4 6 2" xfId="12322"/>
    <cellStyle name="Total 3 6 4 6 2 2" xfId="30649"/>
    <cellStyle name="Total 3 6 4 6 2 3" xfId="38107"/>
    <cellStyle name="Total 3 6 4 6 2 4" xfId="50943"/>
    <cellStyle name="Total 3 6 4 6 3" xfId="25376"/>
    <cellStyle name="Total 3 6 4 6 4" xfId="38027"/>
    <cellStyle name="Total 3 6 4 6 5" xfId="44783"/>
    <cellStyle name="Total 3 6 4 7" xfId="7291"/>
    <cellStyle name="Total 3 6 4 7 2" xfId="26743"/>
    <cellStyle name="Total 3 6 4 7 2 2" xfId="51684"/>
    <cellStyle name="Total 3 6 4 7 3" xfId="28656"/>
    <cellStyle name="Total 3 6 4 7 4" xfId="46149"/>
    <cellStyle name="Total 3 6 4 8" xfId="14348"/>
    <cellStyle name="Total 3 6 4 8 2" xfId="32675"/>
    <cellStyle name="Total 3 6 4 8 2 2" xfId="52193"/>
    <cellStyle name="Total 3 6 4 8 3" xfId="39503"/>
    <cellStyle name="Total 3 6 4 8 4" xfId="47083"/>
    <cellStyle name="Total 3 6 4 9" xfId="14536"/>
    <cellStyle name="Total 3 6 4 9 2" xfId="32863"/>
    <cellStyle name="Total 3 6 4 9 2 2" xfId="52614"/>
    <cellStyle name="Total 3 6 4 9 3" xfId="39691"/>
    <cellStyle name="Total 3 6 4 9 4" xfId="47864"/>
    <cellStyle name="Total 3 6 5" xfId="2280"/>
    <cellStyle name="Total 3 6 5 10" xfId="36312"/>
    <cellStyle name="Total 3 6 5 11" xfId="42759"/>
    <cellStyle name="Total 3 6 5 12" xfId="42311"/>
    <cellStyle name="Total 3 6 5 13" xfId="43599"/>
    <cellStyle name="Total 3 6 5 2" xfId="5873"/>
    <cellStyle name="Total 3 6 5 2 2" xfId="12278"/>
    <cellStyle name="Total 3 6 5 2 2 2" xfId="30605"/>
    <cellStyle name="Total 3 6 5 2 2 3" xfId="36294"/>
    <cellStyle name="Total 3 6 5 2 2 4" xfId="50918"/>
    <cellStyle name="Total 3 6 5 2 3" xfId="25325"/>
    <cellStyle name="Total 3 6 5 2 4" xfId="3107"/>
    <cellStyle name="Total 3 6 5 2 5" xfId="44732"/>
    <cellStyle name="Total 3 6 5 3" xfId="6831"/>
    <cellStyle name="Total 3 6 5 3 2" xfId="13118"/>
    <cellStyle name="Total 3 6 5 3 2 2" xfId="31445"/>
    <cellStyle name="Total 3 6 5 3 2 3" xfId="35856"/>
    <cellStyle name="Total 3 6 5 3 2 4" xfId="51439"/>
    <cellStyle name="Total 3 6 5 3 3" xfId="26283"/>
    <cellStyle name="Total 3 6 5 3 4" xfId="37718"/>
    <cellStyle name="Total 3 6 5 3 5" xfId="45689"/>
    <cellStyle name="Total 3 6 5 4" xfId="8757"/>
    <cellStyle name="Total 3 6 5 4 2" xfId="27803"/>
    <cellStyle name="Total 3 6 5 4 2 2" xfId="52339"/>
    <cellStyle name="Total 3 6 5 4 3" xfId="38221"/>
    <cellStyle name="Total 3 6 5 4 4" xfId="47354"/>
    <cellStyle name="Total 3 6 5 5" xfId="14781"/>
    <cellStyle name="Total 3 6 5 5 2" xfId="33108"/>
    <cellStyle name="Total 3 6 5 5 2 2" xfId="52750"/>
    <cellStyle name="Total 3 6 5 5 3" xfId="39936"/>
    <cellStyle name="Total 3 6 5 5 4" xfId="48109"/>
    <cellStyle name="Total 3 6 5 6" xfId="15475"/>
    <cellStyle name="Total 3 6 5 6 2" xfId="33802"/>
    <cellStyle name="Total 3 6 5 6 2 2" xfId="53130"/>
    <cellStyle name="Total 3 6 5 6 3" xfId="40630"/>
    <cellStyle name="Total 3 6 5 6 4" xfId="48803"/>
    <cellStyle name="Total 3 6 5 7" xfId="16093"/>
    <cellStyle name="Total 3 6 5 7 2" xfId="34420"/>
    <cellStyle name="Total 3 6 5 7 2 2" xfId="53463"/>
    <cellStyle name="Total 3 6 5 7 3" xfId="41248"/>
    <cellStyle name="Total 3 6 5 7 4" xfId="49421"/>
    <cellStyle name="Total 3 6 5 8" xfId="4740"/>
    <cellStyle name="Total 3 6 5 8 2" xfId="50301"/>
    <cellStyle name="Total 3 6 5 9" xfId="24192"/>
    <cellStyle name="Total 3 6 6" xfId="2358"/>
    <cellStyle name="Total 3 6 6 10" xfId="27363"/>
    <cellStyle name="Total 3 6 6 11" xfId="42072"/>
    <cellStyle name="Total 3 6 6 12" xfId="36832"/>
    <cellStyle name="Total 3 6 6 13" xfId="43677"/>
    <cellStyle name="Total 3 6 6 2" xfId="6191"/>
    <cellStyle name="Total 3 6 6 2 2" xfId="12565"/>
    <cellStyle name="Total 3 6 6 2 2 2" xfId="30892"/>
    <cellStyle name="Total 3 6 6 2 2 3" xfId="28701"/>
    <cellStyle name="Total 3 6 6 2 2 4" xfId="51078"/>
    <cellStyle name="Total 3 6 6 2 3" xfId="25643"/>
    <cellStyle name="Total 3 6 6 2 4" xfId="37230"/>
    <cellStyle name="Total 3 6 6 2 5" xfId="45050"/>
    <cellStyle name="Total 3 6 6 3" xfId="6909"/>
    <cellStyle name="Total 3 6 6 3 2" xfId="13196"/>
    <cellStyle name="Total 3 6 6 3 2 2" xfId="31523"/>
    <cellStyle name="Total 3 6 6 3 2 3" xfId="38514"/>
    <cellStyle name="Total 3 6 6 3 2 4" xfId="51480"/>
    <cellStyle name="Total 3 6 6 3 3" xfId="26361"/>
    <cellStyle name="Total 3 6 6 3 4" xfId="29888"/>
    <cellStyle name="Total 3 6 6 3 5" xfId="45767"/>
    <cellStyle name="Total 3 6 6 4" xfId="8835"/>
    <cellStyle name="Total 3 6 6 4 2" xfId="27881"/>
    <cellStyle name="Total 3 6 6 4 2 2" xfId="52380"/>
    <cellStyle name="Total 3 6 6 4 3" xfId="27086"/>
    <cellStyle name="Total 3 6 6 4 4" xfId="47432"/>
    <cellStyle name="Total 3 6 6 5" xfId="14859"/>
    <cellStyle name="Total 3 6 6 5 2" xfId="33186"/>
    <cellStyle name="Total 3 6 6 5 2 2" xfId="52791"/>
    <cellStyle name="Total 3 6 6 5 3" xfId="40014"/>
    <cellStyle name="Total 3 6 6 5 4" xfId="48187"/>
    <cellStyle name="Total 3 6 6 6" xfId="15553"/>
    <cellStyle name="Total 3 6 6 6 2" xfId="33880"/>
    <cellStyle name="Total 3 6 6 6 2 2" xfId="53171"/>
    <cellStyle name="Total 3 6 6 6 3" xfId="40708"/>
    <cellStyle name="Total 3 6 6 6 4" xfId="48881"/>
    <cellStyle name="Total 3 6 6 7" xfId="16171"/>
    <cellStyle name="Total 3 6 6 7 2" xfId="34498"/>
    <cellStyle name="Total 3 6 6 7 2 2" xfId="53504"/>
    <cellStyle name="Total 3 6 6 7 3" xfId="41326"/>
    <cellStyle name="Total 3 6 6 7 4" xfId="49499"/>
    <cellStyle name="Total 3 6 6 8" xfId="4818"/>
    <cellStyle name="Total 3 6 6 8 2" xfId="50342"/>
    <cellStyle name="Total 3 6 6 9" xfId="24270"/>
    <cellStyle name="Total 3 6 7" xfId="5314"/>
    <cellStyle name="Total 3 6 7 2" xfId="11763"/>
    <cellStyle name="Total 3 6 7 2 2" xfId="30090"/>
    <cellStyle name="Total 3 6 7 2 3" xfId="36789"/>
    <cellStyle name="Total 3 6 7 2 4" xfId="50612"/>
    <cellStyle name="Total 3 6 7 3" xfId="24766"/>
    <cellStyle name="Total 3 6 7 4" xfId="27295"/>
    <cellStyle name="Total 3 6 7 5" xfId="44173"/>
    <cellStyle name="Total 3 6 8" xfId="5997"/>
    <cellStyle name="Total 3 6 8 2" xfId="12388"/>
    <cellStyle name="Total 3 6 8 2 2" xfId="30715"/>
    <cellStyle name="Total 3 6 8 2 3" xfId="39057"/>
    <cellStyle name="Total 3 6 8 2 4" xfId="50984"/>
    <cellStyle name="Total 3 6 8 3" xfId="25449"/>
    <cellStyle name="Total 3 6 8 4" xfId="38298"/>
    <cellStyle name="Total 3 6 8 5" xfId="44856"/>
    <cellStyle name="Total 3 6 9" xfId="5373"/>
    <cellStyle name="Total 3 6 9 2" xfId="11814"/>
    <cellStyle name="Total 3 6 9 2 2" xfId="30141"/>
    <cellStyle name="Total 3 6 9 2 3" xfId="27383"/>
    <cellStyle name="Total 3 6 9 2 4" xfId="50646"/>
    <cellStyle name="Total 3 6 9 3" xfId="24825"/>
    <cellStyle name="Total 3 6 9 4" xfId="23718"/>
    <cellStyle name="Total 3 6 9 5" xfId="44232"/>
    <cellStyle name="Total 3 7" xfId="654"/>
    <cellStyle name="Total 3 7 10" xfId="6557"/>
    <cellStyle name="Total 3 7 10 2" xfId="26009"/>
    <cellStyle name="Total 3 7 10 2 2" xfId="51285"/>
    <cellStyle name="Total 3 7 10 3" xfId="24038"/>
    <cellStyle name="Total 3 7 10 4" xfId="45415"/>
    <cellStyle name="Total 3 7 11" xfId="13776"/>
    <cellStyle name="Total 3 7 11 2" xfId="32103"/>
    <cellStyle name="Total 3 7 11 2 2" xfId="51829"/>
    <cellStyle name="Total 3 7 11 3" xfId="23915"/>
    <cellStyle name="Total 3 7 11 4" xfId="46416"/>
    <cellStyle name="Total 3 7 12" xfId="14360"/>
    <cellStyle name="Total 3 7 12 2" xfId="32687"/>
    <cellStyle name="Total 3 7 12 2 2" xfId="52199"/>
    <cellStyle name="Total 3 7 12 3" xfId="39515"/>
    <cellStyle name="Total 3 7 12 4" xfId="47095"/>
    <cellStyle name="Total 3 7 13" xfId="14546"/>
    <cellStyle name="Total 3 7 13 2" xfId="32873"/>
    <cellStyle name="Total 3 7 13 2 2" xfId="52620"/>
    <cellStyle name="Total 3 7 13 3" xfId="39701"/>
    <cellStyle name="Total 3 7 13 4" xfId="47874"/>
    <cellStyle name="Total 3 7 14" xfId="15278"/>
    <cellStyle name="Total 3 7 14 2" xfId="33605"/>
    <cellStyle name="Total 3 7 14 2 2" xfId="53019"/>
    <cellStyle name="Total 3 7 14 3" xfId="40433"/>
    <cellStyle name="Total 3 7 14 4" xfId="48606"/>
    <cellStyle name="Total 3 7 15" xfId="3103"/>
    <cellStyle name="Total 3 7 15 2" xfId="49890"/>
    <cellStyle name="Total 3 7 16" xfId="4581"/>
    <cellStyle name="Total 3 7 17" xfId="28314"/>
    <cellStyle name="Total 3 7 18" xfId="42519"/>
    <cellStyle name="Total 3 7 19" xfId="42491"/>
    <cellStyle name="Total 3 7 2" xfId="1247"/>
    <cellStyle name="Total 3 7 2 10" xfId="14475"/>
    <cellStyle name="Total 3 7 2 10 2" xfId="32802"/>
    <cellStyle name="Total 3 7 2 10 2 2" xfId="52290"/>
    <cellStyle name="Total 3 7 2 10 3" xfId="39630"/>
    <cellStyle name="Total 3 7 2 10 4" xfId="47266"/>
    <cellStyle name="Total 3 7 2 11" xfId="14693"/>
    <cellStyle name="Total 3 7 2 11 2" xfId="33020"/>
    <cellStyle name="Total 3 7 2 11 2 2" xfId="52701"/>
    <cellStyle name="Total 3 7 2 11 3" xfId="39848"/>
    <cellStyle name="Total 3 7 2 11 4" xfId="48021"/>
    <cellStyle name="Total 3 7 2 12" xfId="15391"/>
    <cellStyle name="Total 3 7 2 12 2" xfId="33718"/>
    <cellStyle name="Total 3 7 2 12 2 2" xfId="53083"/>
    <cellStyle name="Total 3 7 2 12 3" xfId="40546"/>
    <cellStyle name="Total 3 7 2 12 4" xfId="48719"/>
    <cellStyle name="Total 3 7 2 13" xfId="3174"/>
    <cellStyle name="Total 3 7 2 13 2" xfId="49955"/>
    <cellStyle name="Total 3 7 2 14" xfId="2994"/>
    <cellStyle name="Total 3 7 2 15" xfId="35017"/>
    <cellStyle name="Total 3 7 2 16" xfId="42773"/>
    <cellStyle name="Total 3 7 2 17" xfId="23838"/>
    <cellStyle name="Total 3 7 2 18" xfId="42957"/>
    <cellStyle name="Total 3 7 2 2" xfId="2015"/>
    <cellStyle name="Total 3 7 2 2 10" xfId="4502"/>
    <cellStyle name="Total 3 7 2 2 10 2" xfId="50255"/>
    <cellStyle name="Total 3 7 2 2 11" xfId="23997"/>
    <cellStyle name="Total 3 7 2 2 12" xfId="35661"/>
    <cellStyle name="Total 3 7 2 2 13" xfId="41829"/>
    <cellStyle name="Total 3 7 2 2 14" xfId="35439"/>
    <cellStyle name="Total 3 7 2 2 15" xfId="43516"/>
    <cellStyle name="Total 3 7 2 2 2" xfId="2418"/>
    <cellStyle name="Total 3 7 2 2 2 10" xfId="27341"/>
    <cellStyle name="Total 3 7 2 2 2 11" xfId="38621"/>
    <cellStyle name="Total 3 7 2 2 2 12" xfId="26879"/>
    <cellStyle name="Total 3 7 2 2 2 13" xfId="43737"/>
    <cellStyle name="Total 3 7 2 2 2 2" xfId="5701"/>
    <cellStyle name="Total 3 7 2 2 2 2 2" xfId="12119"/>
    <cellStyle name="Total 3 7 2 2 2 2 2 2" xfId="30446"/>
    <cellStyle name="Total 3 7 2 2 2 2 2 3" xfId="23724"/>
    <cellStyle name="Total 3 7 2 2 2 2 2 4" xfId="50829"/>
    <cellStyle name="Total 3 7 2 2 2 2 3" xfId="25153"/>
    <cellStyle name="Total 3 7 2 2 2 2 4" xfId="34991"/>
    <cellStyle name="Total 3 7 2 2 2 2 5" xfId="44560"/>
    <cellStyle name="Total 3 7 2 2 2 3" xfId="6969"/>
    <cellStyle name="Total 3 7 2 2 2 3 2" xfId="13256"/>
    <cellStyle name="Total 3 7 2 2 2 3 2 2" xfId="31583"/>
    <cellStyle name="Total 3 7 2 2 2 3 2 3" xfId="27430"/>
    <cellStyle name="Total 3 7 2 2 2 3 2 4" xfId="51517"/>
    <cellStyle name="Total 3 7 2 2 2 3 3" xfId="26421"/>
    <cellStyle name="Total 3 7 2 2 2 3 4" xfId="38958"/>
    <cellStyle name="Total 3 7 2 2 2 3 5" xfId="45827"/>
    <cellStyle name="Total 3 7 2 2 2 4" xfId="8895"/>
    <cellStyle name="Total 3 7 2 2 2 4 2" xfId="27941"/>
    <cellStyle name="Total 3 7 2 2 2 4 2 2" xfId="52417"/>
    <cellStyle name="Total 3 7 2 2 2 4 3" xfId="37401"/>
    <cellStyle name="Total 3 7 2 2 2 4 4" xfId="47492"/>
    <cellStyle name="Total 3 7 2 2 2 5" xfId="14919"/>
    <cellStyle name="Total 3 7 2 2 2 5 2" xfId="33246"/>
    <cellStyle name="Total 3 7 2 2 2 5 2 2" xfId="52828"/>
    <cellStyle name="Total 3 7 2 2 2 5 3" xfId="40074"/>
    <cellStyle name="Total 3 7 2 2 2 5 4" xfId="48247"/>
    <cellStyle name="Total 3 7 2 2 2 6" xfId="15613"/>
    <cellStyle name="Total 3 7 2 2 2 6 2" xfId="33940"/>
    <cellStyle name="Total 3 7 2 2 2 6 2 2" xfId="53208"/>
    <cellStyle name="Total 3 7 2 2 2 6 3" xfId="40768"/>
    <cellStyle name="Total 3 7 2 2 2 6 4" xfId="48941"/>
    <cellStyle name="Total 3 7 2 2 2 7" xfId="16231"/>
    <cellStyle name="Total 3 7 2 2 2 7 2" xfId="34558"/>
    <cellStyle name="Total 3 7 2 2 2 7 2 2" xfId="53541"/>
    <cellStyle name="Total 3 7 2 2 2 7 3" xfId="41386"/>
    <cellStyle name="Total 3 7 2 2 2 7 4" xfId="49559"/>
    <cellStyle name="Total 3 7 2 2 2 8" xfId="4878"/>
    <cellStyle name="Total 3 7 2 2 2 8 2" xfId="50379"/>
    <cellStyle name="Total 3 7 2 2 2 9" xfId="24330"/>
    <cellStyle name="Total 3 7 2 2 3" xfId="2734"/>
    <cellStyle name="Total 3 7 2 2 3 10" xfId="38626"/>
    <cellStyle name="Total 3 7 2 2 3 11" xfId="42126"/>
    <cellStyle name="Total 3 7 2 2 3 12" xfId="42476"/>
    <cellStyle name="Total 3 7 2 2 3 13" xfId="44053"/>
    <cellStyle name="Total 3 7 2 2 3 2" xfId="6549"/>
    <cellStyle name="Total 3 7 2 2 3 2 2" xfId="12885"/>
    <cellStyle name="Total 3 7 2 2 3 2 2 2" xfId="31212"/>
    <cellStyle name="Total 3 7 2 2 3 2 2 3" xfId="27226"/>
    <cellStyle name="Total 3 7 2 2 3 2 2 4" xfId="51278"/>
    <cellStyle name="Total 3 7 2 2 3 2 3" xfId="26001"/>
    <cellStyle name="Total 3 7 2 2 3 2 4" xfId="27205"/>
    <cellStyle name="Total 3 7 2 2 3 2 5" xfId="45407"/>
    <cellStyle name="Total 3 7 2 2 3 3" xfId="7285"/>
    <cellStyle name="Total 3 7 2 2 3 3 2" xfId="13572"/>
    <cellStyle name="Total 3 7 2 2 3 3 2 2" xfId="31899"/>
    <cellStyle name="Total 3 7 2 2 3 3 2 3" xfId="36056"/>
    <cellStyle name="Total 3 7 2 2 3 3 2 4" xfId="51681"/>
    <cellStyle name="Total 3 7 2 2 3 3 3" xfId="26737"/>
    <cellStyle name="Total 3 7 2 2 3 3 4" xfId="38416"/>
    <cellStyle name="Total 3 7 2 2 3 3 5" xfId="46143"/>
    <cellStyle name="Total 3 7 2 2 3 4" xfId="9211"/>
    <cellStyle name="Total 3 7 2 2 3 4 2" xfId="28257"/>
    <cellStyle name="Total 3 7 2 2 3 4 2 2" xfId="52581"/>
    <cellStyle name="Total 3 7 2 2 3 4 3" xfId="37552"/>
    <cellStyle name="Total 3 7 2 2 3 4 4" xfId="47808"/>
    <cellStyle name="Total 3 7 2 2 3 5" xfId="15235"/>
    <cellStyle name="Total 3 7 2 2 3 5 2" xfId="33562"/>
    <cellStyle name="Total 3 7 2 2 3 5 2 2" xfId="52992"/>
    <cellStyle name="Total 3 7 2 2 3 5 3" xfId="40390"/>
    <cellStyle name="Total 3 7 2 2 3 5 4" xfId="48563"/>
    <cellStyle name="Total 3 7 2 2 3 6" xfId="15929"/>
    <cellStyle name="Total 3 7 2 2 3 6 2" xfId="34256"/>
    <cellStyle name="Total 3 7 2 2 3 6 2 2" xfId="53372"/>
    <cellStyle name="Total 3 7 2 2 3 6 3" xfId="41084"/>
    <cellStyle name="Total 3 7 2 2 3 6 4" xfId="49257"/>
    <cellStyle name="Total 3 7 2 2 3 7" xfId="16547"/>
    <cellStyle name="Total 3 7 2 2 3 7 2" xfId="34874"/>
    <cellStyle name="Total 3 7 2 2 3 7 2 2" xfId="53705"/>
    <cellStyle name="Total 3 7 2 2 3 7 3" xfId="41702"/>
    <cellStyle name="Total 3 7 2 2 3 7 4" xfId="49875"/>
    <cellStyle name="Total 3 7 2 2 3 8" xfId="5194"/>
    <cellStyle name="Total 3 7 2 2 3 8 2" xfId="50543"/>
    <cellStyle name="Total 3 7 2 2 3 9" xfId="24646"/>
    <cellStyle name="Total 3 7 2 2 4" xfId="5588"/>
    <cellStyle name="Total 3 7 2 2 4 2" xfId="12016"/>
    <cellStyle name="Total 3 7 2 2 4 2 2" xfId="30343"/>
    <cellStyle name="Total 3 7 2 2 4 2 3" xfId="35069"/>
    <cellStyle name="Total 3 7 2 2 4 2 4" xfId="50772"/>
    <cellStyle name="Total 3 7 2 2 4 3" xfId="25040"/>
    <cellStyle name="Total 3 7 2 2 4 4" xfId="35697"/>
    <cellStyle name="Total 3 7 2 2 4 5" xfId="44447"/>
    <cellStyle name="Total 3 7 2 2 5" xfId="6682"/>
    <cellStyle name="Total 3 7 2 2 5 2" xfId="12996"/>
    <cellStyle name="Total 3 7 2 2 5 2 2" xfId="31323"/>
    <cellStyle name="Total 3 7 2 2 5 2 3" xfId="28777"/>
    <cellStyle name="Total 3 7 2 2 5 2 4" xfId="51352"/>
    <cellStyle name="Total 3 7 2 2 5 3" xfId="26134"/>
    <cellStyle name="Total 3 7 2 2 5 4" xfId="38713"/>
    <cellStyle name="Total 3 7 2 2 5 5" xfId="45540"/>
    <cellStyle name="Total 3 7 2 2 6" xfId="8492"/>
    <cellStyle name="Total 3 7 2 2 6 2" xfId="27606"/>
    <cellStyle name="Total 3 7 2 2 6 2 2" xfId="52244"/>
    <cellStyle name="Total 3 7 2 2 6 3" xfId="24036"/>
    <cellStyle name="Total 3 7 2 2 6 4" xfId="47176"/>
    <cellStyle name="Total 3 7 2 2 7" xfId="14623"/>
    <cellStyle name="Total 3 7 2 2 7 2" xfId="32950"/>
    <cellStyle name="Total 3 7 2 2 7 2 2" xfId="52664"/>
    <cellStyle name="Total 3 7 2 2 7 3" xfId="39778"/>
    <cellStyle name="Total 3 7 2 2 7 4" xfId="47951"/>
    <cellStyle name="Total 3 7 2 2 8" xfId="15351"/>
    <cellStyle name="Total 3 7 2 2 8 2" xfId="33678"/>
    <cellStyle name="Total 3 7 2 2 8 2 2" xfId="53061"/>
    <cellStyle name="Total 3 7 2 2 8 3" xfId="40506"/>
    <cellStyle name="Total 3 7 2 2 8 4" xfId="48679"/>
    <cellStyle name="Total 3 7 2 2 9" xfId="16010"/>
    <cellStyle name="Total 3 7 2 2 9 2" xfId="34337"/>
    <cellStyle name="Total 3 7 2 2 9 2 2" xfId="53417"/>
    <cellStyle name="Total 3 7 2 2 9 3" xfId="41165"/>
    <cellStyle name="Total 3 7 2 2 9 4" xfId="49338"/>
    <cellStyle name="Total 3 7 2 3" xfId="2604"/>
    <cellStyle name="Total 3 7 2 3 10" xfId="36135"/>
    <cellStyle name="Total 3 7 2 3 11" xfId="42333"/>
    <cellStyle name="Total 3 7 2 3 12" xfId="36628"/>
    <cellStyle name="Total 3 7 2 3 13" xfId="43923"/>
    <cellStyle name="Total 3 7 2 3 2" xfId="5364"/>
    <cellStyle name="Total 3 7 2 3 2 2" xfId="11806"/>
    <cellStyle name="Total 3 7 2 3 2 2 2" xfId="30133"/>
    <cellStyle name="Total 3 7 2 3 2 2 3" xfId="36234"/>
    <cellStyle name="Total 3 7 2 3 2 2 4" xfId="50640"/>
    <cellStyle name="Total 3 7 2 3 2 3" xfId="24816"/>
    <cellStyle name="Total 3 7 2 3 2 4" xfId="36240"/>
    <cellStyle name="Total 3 7 2 3 2 5" xfId="44223"/>
    <cellStyle name="Total 3 7 2 3 3" xfId="7155"/>
    <cellStyle name="Total 3 7 2 3 3 2" xfId="13442"/>
    <cellStyle name="Total 3 7 2 3 3 2 2" xfId="31769"/>
    <cellStyle name="Total 3 7 2 3 3 2 3" xfId="27540"/>
    <cellStyle name="Total 3 7 2 3 3 2 4" xfId="51609"/>
    <cellStyle name="Total 3 7 2 3 3 3" xfId="26607"/>
    <cellStyle name="Total 3 7 2 3 3 4" xfId="29925"/>
    <cellStyle name="Total 3 7 2 3 3 5" xfId="46013"/>
    <cellStyle name="Total 3 7 2 3 4" xfId="9081"/>
    <cellStyle name="Total 3 7 2 3 4 2" xfId="28127"/>
    <cellStyle name="Total 3 7 2 3 4 2 2" xfId="52509"/>
    <cellStyle name="Total 3 7 2 3 4 3" xfId="35824"/>
    <cellStyle name="Total 3 7 2 3 4 4" xfId="47678"/>
    <cellStyle name="Total 3 7 2 3 5" xfId="15105"/>
    <cellStyle name="Total 3 7 2 3 5 2" xfId="33432"/>
    <cellStyle name="Total 3 7 2 3 5 2 2" xfId="52920"/>
    <cellStyle name="Total 3 7 2 3 5 3" xfId="40260"/>
    <cellStyle name="Total 3 7 2 3 5 4" xfId="48433"/>
    <cellStyle name="Total 3 7 2 3 6" xfId="15799"/>
    <cellStyle name="Total 3 7 2 3 6 2" xfId="34126"/>
    <cellStyle name="Total 3 7 2 3 6 2 2" xfId="53300"/>
    <cellStyle name="Total 3 7 2 3 6 3" xfId="40954"/>
    <cellStyle name="Total 3 7 2 3 6 4" xfId="49127"/>
    <cellStyle name="Total 3 7 2 3 7" xfId="16417"/>
    <cellStyle name="Total 3 7 2 3 7 2" xfId="34744"/>
    <cellStyle name="Total 3 7 2 3 7 2 2" xfId="53633"/>
    <cellStyle name="Total 3 7 2 3 7 3" xfId="41572"/>
    <cellStyle name="Total 3 7 2 3 7 4" xfId="49745"/>
    <cellStyle name="Total 3 7 2 3 8" xfId="5064"/>
    <cellStyle name="Total 3 7 2 3 8 2" xfId="50471"/>
    <cellStyle name="Total 3 7 2 3 9" xfId="24516"/>
    <cellStyle name="Total 3 7 2 4" xfId="2578"/>
    <cellStyle name="Total 3 7 2 4 10" xfId="29330"/>
    <cellStyle name="Total 3 7 2 4 11" xfId="42693"/>
    <cellStyle name="Total 3 7 2 4 12" xfId="41706"/>
    <cellStyle name="Total 3 7 2 4 13" xfId="43897"/>
    <cellStyle name="Total 3 7 2 4 2" xfId="5408"/>
    <cellStyle name="Total 3 7 2 4 2 2" xfId="11844"/>
    <cellStyle name="Total 3 7 2 4 2 2 2" xfId="30171"/>
    <cellStyle name="Total 3 7 2 4 2 2 3" xfId="35858"/>
    <cellStyle name="Total 3 7 2 4 2 2 4" xfId="50669"/>
    <cellStyle name="Total 3 7 2 4 2 3" xfId="24860"/>
    <cellStyle name="Total 3 7 2 4 2 4" xfId="29395"/>
    <cellStyle name="Total 3 7 2 4 2 5" xfId="44267"/>
    <cellStyle name="Total 3 7 2 4 3" xfId="7129"/>
    <cellStyle name="Total 3 7 2 4 3 2" xfId="13416"/>
    <cellStyle name="Total 3 7 2 4 3 2 2" xfId="31743"/>
    <cellStyle name="Total 3 7 2 4 3 2 3" xfId="38786"/>
    <cellStyle name="Total 3 7 2 4 3 2 4" xfId="51596"/>
    <cellStyle name="Total 3 7 2 4 3 3" xfId="26581"/>
    <cellStyle name="Total 3 7 2 4 3 4" xfId="37154"/>
    <cellStyle name="Total 3 7 2 4 3 5" xfId="45987"/>
    <cellStyle name="Total 3 7 2 4 4" xfId="9055"/>
    <cellStyle name="Total 3 7 2 4 4 2" xfId="28101"/>
    <cellStyle name="Total 3 7 2 4 4 2 2" xfId="52496"/>
    <cellStyle name="Total 3 7 2 4 4 3" xfId="36084"/>
    <cellStyle name="Total 3 7 2 4 4 4" xfId="47652"/>
    <cellStyle name="Total 3 7 2 4 5" xfId="15079"/>
    <cellStyle name="Total 3 7 2 4 5 2" xfId="33406"/>
    <cellStyle name="Total 3 7 2 4 5 2 2" xfId="52907"/>
    <cellStyle name="Total 3 7 2 4 5 3" xfId="40234"/>
    <cellStyle name="Total 3 7 2 4 5 4" xfId="48407"/>
    <cellStyle name="Total 3 7 2 4 6" xfId="15773"/>
    <cellStyle name="Total 3 7 2 4 6 2" xfId="34100"/>
    <cellStyle name="Total 3 7 2 4 6 2 2" xfId="53287"/>
    <cellStyle name="Total 3 7 2 4 6 3" xfId="40928"/>
    <cellStyle name="Total 3 7 2 4 6 4" xfId="49101"/>
    <cellStyle name="Total 3 7 2 4 7" xfId="16391"/>
    <cellStyle name="Total 3 7 2 4 7 2" xfId="34718"/>
    <cellStyle name="Total 3 7 2 4 7 2 2" xfId="53620"/>
    <cellStyle name="Total 3 7 2 4 7 3" xfId="41546"/>
    <cellStyle name="Total 3 7 2 4 7 4" xfId="49719"/>
    <cellStyle name="Total 3 7 2 4 8" xfId="5038"/>
    <cellStyle name="Total 3 7 2 4 8 2" xfId="50458"/>
    <cellStyle name="Total 3 7 2 4 9" xfId="24490"/>
    <cellStyle name="Total 3 7 2 5" xfId="6496"/>
    <cellStyle name="Total 3 7 2 5 2" xfId="12835"/>
    <cellStyle name="Total 3 7 2 5 2 2" xfId="31162"/>
    <cellStyle name="Total 3 7 2 5 2 3" xfId="35746"/>
    <cellStyle name="Total 3 7 2 5 2 4" xfId="51246"/>
    <cellStyle name="Total 3 7 2 5 3" xfId="25948"/>
    <cellStyle name="Total 3 7 2 5 4" xfId="39392"/>
    <cellStyle name="Total 3 7 2 5 5" xfId="45355"/>
    <cellStyle name="Total 3 7 2 6" xfId="6183"/>
    <cellStyle name="Total 3 7 2 6 2" xfId="12557"/>
    <cellStyle name="Total 3 7 2 6 2 2" xfId="30884"/>
    <cellStyle name="Total 3 7 2 6 2 3" xfId="35482"/>
    <cellStyle name="Total 3 7 2 6 2 4" xfId="51074"/>
    <cellStyle name="Total 3 7 2 6 3" xfId="25635"/>
    <cellStyle name="Total 3 7 2 6 4" xfId="35192"/>
    <cellStyle name="Total 3 7 2 6 5" xfId="45042"/>
    <cellStyle name="Total 3 7 2 7" xfId="5781"/>
    <cellStyle name="Total 3 7 2 7 2" xfId="12190"/>
    <cellStyle name="Total 3 7 2 7 2 2" xfId="30517"/>
    <cellStyle name="Total 3 7 2 7 2 3" xfId="38644"/>
    <cellStyle name="Total 3 7 2 7 2 4" xfId="50874"/>
    <cellStyle name="Total 3 7 2 7 3" xfId="25233"/>
    <cellStyle name="Total 3 7 2 7 4" xfId="39303"/>
    <cellStyle name="Total 3 7 2 7 5" xfId="44640"/>
    <cellStyle name="Total 3 7 2 8" xfId="6167"/>
    <cellStyle name="Total 3 7 2 8 2" xfId="25619"/>
    <cellStyle name="Total 3 7 2 8 2 2" xfId="51071"/>
    <cellStyle name="Total 3 7 2 8 3" xfId="27515"/>
    <cellStyle name="Total 3 7 2 8 4" xfId="45026"/>
    <cellStyle name="Total 3 7 2 9" xfId="13938"/>
    <cellStyle name="Total 3 7 2 9 2" xfId="32265"/>
    <cellStyle name="Total 3 7 2 9 2 2" xfId="51961"/>
    <cellStyle name="Total 3 7 2 9 3" xfId="27482"/>
    <cellStyle name="Total 3 7 2 9 4" xfId="46669"/>
    <cellStyle name="Total 3 7 20" xfId="42838"/>
    <cellStyle name="Total 3 7 3" xfId="1440"/>
    <cellStyle name="Total 3 7 3 10" xfId="14496"/>
    <cellStyle name="Total 3 7 3 10 2" xfId="32823"/>
    <cellStyle name="Total 3 7 3 10 2 2" xfId="52588"/>
    <cellStyle name="Total 3 7 3 10 3" xfId="39651"/>
    <cellStyle name="Total 3 7 3 10 4" xfId="47824"/>
    <cellStyle name="Total 3 7 3 11" xfId="15244"/>
    <cellStyle name="Total 3 7 3 11 2" xfId="33571"/>
    <cellStyle name="Total 3 7 3 11 2 2" xfId="52996"/>
    <cellStyle name="Total 3 7 3 11 3" xfId="40399"/>
    <cellStyle name="Total 3 7 3 11 4" xfId="48572"/>
    <cellStyle name="Total 3 7 3 12" xfId="4025"/>
    <cellStyle name="Total 3 7 3 12 2" xfId="49990"/>
    <cellStyle name="Total 3 7 3 13" xfId="23573"/>
    <cellStyle name="Total 3 7 3 14" xfId="38349"/>
    <cellStyle name="Total 3 7 3 15" xfId="42553"/>
    <cellStyle name="Total 3 7 3 16" xfId="27177"/>
    <cellStyle name="Total 3 7 3 17" xfId="43022"/>
    <cellStyle name="Total 3 7 3 2" xfId="2310"/>
    <cellStyle name="Total 3 7 3 2 10" xfId="38662"/>
    <cellStyle name="Total 3 7 3 2 11" xfId="42602"/>
    <cellStyle name="Total 3 7 3 2 12" xfId="42034"/>
    <cellStyle name="Total 3 7 3 2 13" xfId="43629"/>
    <cellStyle name="Total 3 7 3 2 2" xfId="3854"/>
    <cellStyle name="Total 3 7 3 2 2 2" xfId="10841"/>
    <cellStyle name="Total 3 7 3 2 2 2 2" xfId="29419"/>
    <cellStyle name="Total 3 7 3 2 2 2 3" xfId="37024"/>
    <cellStyle name="Total 3 7 3 2 2 2 4" xfId="50205"/>
    <cellStyle name="Total 3 7 3 2 2 3" xfId="3590"/>
    <cellStyle name="Total 3 7 3 2 2 4" xfId="3970"/>
    <cellStyle name="Total 3 7 3 2 2 5" xfId="43416"/>
    <cellStyle name="Total 3 7 3 2 3" xfId="6861"/>
    <cellStyle name="Total 3 7 3 2 3 2" xfId="13148"/>
    <cellStyle name="Total 3 7 3 2 3 2 2" xfId="31475"/>
    <cellStyle name="Total 3 7 3 2 3 2 3" xfId="27357"/>
    <cellStyle name="Total 3 7 3 2 3 2 4" xfId="51455"/>
    <cellStyle name="Total 3 7 3 2 3 3" xfId="26313"/>
    <cellStyle name="Total 3 7 3 2 3 4" xfId="34933"/>
    <cellStyle name="Total 3 7 3 2 3 5" xfId="45719"/>
    <cellStyle name="Total 3 7 3 2 4" xfId="8787"/>
    <cellStyle name="Total 3 7 3 2 4 2" xfId="27833"/>
    <cellStyle name="Total 3 7 3 2 4 2 2" xfId="52355"/>
    <cellStyle name="Total 3 7 3 2 4 3" xfId="27039"/>
    <cellStyle name="Total 3 7 3 2 4 4" xfId="47384"/>
    <cellStyle name="Total 3 7 3 2 5" xfId="14811"/>
    <cellStyle name="Total 3 7 3 2 5 2" xfId="33138"/>
    <cellStyle name="Total 3 7 3 2 5 2 2" xfId="52766"/>
    <cellStyle name="Total 3 7 3 2 5 3" xfId="39966"/>
    <cellStyle name="Total 3 7 3 2 5 4" xfId="48139"/>
    <cellStyle name="Total 3 7 3 2 6" xfId="15505"/>
    <cellStyle name="Total 3 7 3 2 6 2" xfId="33832"/>
    <cellStyle name="Total 3 7 3 2 6 2 2" xfId="53146"/>
    <cellStyle name="Total 3 7 3 2 6 3" xfId="40660"/>
    <cellStyle name="Total 3 7 3 2 6 4" xfId="48833"/>
    <cellStyle name="Total 3 7 3 2 7" xfId="16123"/>
    <cellStyle name="Total 3 7 3 2 7 2" xfId="34450"/>
    <cellStyle name="Total 3 7 3 2 7 2 2" xfId="53479"/>
    <cellStyle name="Total 3 7 3 2 7 3" xfId="41278"/>
    <cellStyle name="Total 3 7 3 2 7 4" xfId="49451"/>
    <cellStyle name="Total 3 7 3 2 8" xfId="4770"/>
    <cellStyle name="Total 3 7 3 2 8 2" xfId="50317"/>
    <cellStyle name="Total 3 7 3 2 9" xfId="24222"/>
    <cellStyle name="Total 3 7 3 3" xfId="2651"/>
    <cellStyle name="Total 3 7 3 3 10" xfId="29859"/>
    <cellStyle name="Total 3 7 3 3 11" xfId="27639"/>
    <cellStyle name="Total 3 7 3 3 12" xfId="27100"/>
    <cellStyle name="Total 3 7 3 3 13" xfId="43970"/>
    <cellStyle name="Total 3 7 3 3 2" xfId="5800"/>
    <cellStyle name="Total 3 7 3 3 2 2" xfId="12207"/>
    <cellStyle name="Total 3 7 3 3 2 2 2" xfId="30534"/>
    <cellStyle name="Total 3 7 3 3 2 2 3" xfId="26898"/>
    <cellStyle name="Total 3 7 3 3 2 2 4" xfId="50884"/>
    <cellStyle name="Total 3 7 3 3 2 3" xfId="25252"/>
    <cellStyle name="Total 3 7 3 3 2 4" xfId="28598"/>
    <cellStyle name="Total 3 7 3 3 2 5" xfId="44659"/>
    <cellStyle name="Total 3 7 3 3 3" xfId="7202"/>
    <cellStyle name="Total 3 7 3 3 3 2" xfId="13489"/>
    <cellStyle name="Total 3 7 3 3 3 2 2" xfId="31816"/>
    <cellStyle name="Total 3 7 3 3 3 2 3" xfId="36752"/>
    <cellStyle name="Total 3 7 3 3 3 2 4" xfId="51635"/>
    <cellStyle name="Total 3 7 3 3 3 3" xfId="26654"/>
    <cellStyle name="Total 3 7 3 3 3 4" xfId="36063"/>
    <cellStyle name="Total 3 7 3 3 3 5" xfId="46060"/>
    <cellStyle name="Total 3 7 3 3 4" xfId="9128"/>
    <cellStyle name="Total 3 7 3 3 4 2" xfId="28174"/>
    <cellStyle name="Total 3 7 3 3 4 2 2" xfId="52535"/>
    <cellStyle name="Total 3 7 3 3 4 3" xfId="27645"/>
    <cellStyle name="Total 3 7 3 3 4 4" xfId="47725"/>
    <cellStyle name="Total 3 7 3 3 5" xfId="15152"/>
    <cellStyle name="Total 3 7 3 3 5 2" xfId="33479"/>
    <cellStyle name="Total 3 7 3 3 5 2 2" xfId="52946"/>
    <cellStyle name="Total 3 7 3 3 5 3" xfId="40307"/>
    <cellStyle name="Total 3 7 3 3 5 4" xfId="48480"/>
    <cellStyle name="Total 3 7 3 3 6" xfId="15846"/>
    <cellStyle name="Total 3 7 3 3 6 2" xfId="34173"/>
    <cellStyle name="Total 3 7 3 3 6 2 2" xfId="53326"/>
    <cellStyle name="Total 3 7 3 3 6 3" xfId="41001"/>
    <cellStyle name="Total 3 7 3 3 6 4" xfId="49174"/>
    <cellStyle name="Total 3 7 3 3 7" xfId="16464"/>
    <cellStyle name="Total 3 7 3 3 7 2" xfId="34791"/>
    <cellStyle name="Total 3 7 3 3 7 2 2" xfId="53659"/>
    <cellStyle name="Total 3 7 3 3 7 3" xfId="41619"/>
    <cellStyle name="Total 3 7 3 3 7 4" xfId="49792"/>
    <cellStyle name="Total 3 7 3 3 8" xfId="5111"/>
    <cellStyle name="Total 3 7 3 3 8 2" xfId="50497"/>
    <cellStyle name="Total 3 7 3 3 9" xfId="24563"/>
    <cellStyle name="Total 3 7 3 4" xfId="6210"/>
    <cellStyle name="Total 3 7 3 4 2" xfId="12583"/>
    <cellStyle name="Total 3 7 3 4 2 2" xfId="30910"/>
    <cellStyle name="Total 3 7 3 4 2 3" xfId="38607"/>
    <cellStyle name="Total 3 7 3 4 2 4" xfId="51087"/>
    <cellStyle name="Total 3 7 3 4 3" xfId="25662"/>
    <cellStyle name="Total 3 7 3 4 4" xfId="38051"/>
    <cellStyle name="Total 3 7 3 4 5" xfId="45069"/>
    <cellStyle name="Total 3 7 3 5" xfId="3265"/>
    <cellStyle name="Total 3 7 3 5 2" xfId="10308"/>
    <cellStyle name="Total 3 7 3 5 2 2" xfId="29026"/>
    <cellStyle name="Total 3 7 3 5 2 3" xfId="2940"/>
    <cellStyle name="Total 3 7 3 5 2 4" xfId="50068"/>
    <cellStyle name="Total 3 7 3 5 3" xfId="4425"/>
    <cellStyle name="Total 3 7 3 5 4" xfId="3747"/>
    <cellStyle name="Total 3 7 3 5 5" xfId="43166"/>
    <cellStyle name="Total 3 7 3 6" xfId="3230"/>
    <cellStyle name="Total 3 7 3 6 2" xfId="10279"/>
    <cellStyle name="Total 3 7 3 6 2 2" xfId="28997"/>
    <cellStyle name="Total 3 7 3 6 2 3" xfId="38645"/>
    <cellStyle name="Total 3 7 3 6 2 4" xfId="50049"/>
    <cellStyle name="Total 3 7 3 6 3" xfId="2796"/>
    <cellStyle name="Total 3 7 3 6 4" xfId="27481"/>
    <cellStyle name="Total 3 7 3 6 5" xfId="43134"/>
    <cellStyle name="Total 3 7 3 7" xfId="6700"/>
    <cellStyle name="Total 3 7 3 7 2" xfId="26152"/>
    <cellStyle name="Total 3 7 3 7 2 2" xfId="51362"/>
    <cellStyle name="Total 3 7 3 7 3" xfId="36310"/>
    <cellStyle name="Total 3 7 3 7 4" xfId="45558"/>
    <cellStyle name="Total 3 7 3 8" xfId="14074"/>
    <cellStyle name="Total 3 7 3 8 2" xfId="32401"/>
    <cellStyle name="Total 3 7 3 8 2 2" xfId="52037"/>
    <cellStyle name="Total 3 7 3 8 3" xfId="39315"/>
    <cellStyle name="Total 3 7 3 8 4" xfId="46805"/>
    <cellStyle name="Total 3 7 3 9" xfId="14297"/>
    <cellStyle name="Total 3 7 3 9 2" xfId="32624"/>
    <cellStyle name="Total 3 7 3 9 2 2" xfId="52163"/>
    <cellStyle name="Total 3 7 3 9 3" xfId="39452"/>
    <cellStyle name="Total 3 7 3 9 4" xfId="47032"/>
    <cellStyle name="Total 3 7 4" xfId="1941"/>
    <cellStyle name="Total 3 7 4 10" xfId="15290"/>
    <cellStyle name="Total 3 7 4 10 2" xfId="33617"/>
    <cellStyle name="Total 3 7 4 10 2 2" xfId="53028"/>
    <cellStyle name="Total 3 7 4 10 3" xfId="40445"/>
    <cellStyle name="Total 3 7 4 10 4" xfId="48618"/>
    <cellStyle name="Total 3 7 4 11" xfId="15954"/>
    <cellStyle name="Total 3 7 4 11 2" xfId="34281"/>
    <cellStyle name="Total 3 7 4 11 2 2" xfId="53388"/>
    <cellStyle name="Total 3 7 4 11 3" xfId="41109"/>
    <cellStyle name="Total 3 7 4 11 4" xfId="49282"/>
    <cellStyle name="Total 3 7 4 12" xfId="4433"/>
    <cellStyle name="Total 3 7 4 12 2" xfId="49926"/>
    <cellStyle name="Total 3 7 4 13" xfId="23930"/>
    <cellStyle name="Total 3 7 4 14" xfId="28523"/>
    <cellStyle name="Total 3 7 4 15" xfId="37204"/>
    <cellStyle name="Total 3 7 4 16" xfId="42718"/>
    <cellStyle name="Total 3 7 4 17" xfId="42901"/>
    <cellStyle name="Total 3 7 4 2" xfId="2314"/>
    <cellStyle name="Total 3 7 4 2 10" xfId="35622"/>
    <cellStyle name="Total 3 7 4 2 11" xfId="36450"/>
    <cellStyle name="Total 3 7 4 2 12" xfId="41822"/>
    <cellStyle name="Total 3 7 4 2 13" xfId="43633"/>
    <cellStyle name="Total 3 7 4 2 2" xfId="5859"/>
    <cellStyle name="Total 3 7 4 2 2 2" xfId="12265"/>
    <cellStyle name="Total 3 7 4 2 2 2 2" xfId="30592"/>
    <cellStyle name="Total 3 7 4 2 2 2 3" xfId="26874"/>
    <cellStyle name="Total 3 7 4 2 2 2 4" xfId="50910"/>
    <cellStyle name="Total 3 7 4 2 2 3" xfId="25311"/>
    <cellStyle name="Total 3 7 4 2 2 4" xfId="38986"/>
    <cellStyle name="Total 3 7 4 2 2 5" xfId="44718"/>
    <cellStyle name="Total 3 7 4 2 3" xfId="6865"/>
    <cellStyle name="Total 3 7 4 2 3 2" xfId="13152"/>
    <cellStyle name="Total 3 7 4 2 3 2 2" xfId="31479"/>
    <cellStyle name="Total 3 7 4 2 3 2 3" xfId="28600"/>
    <cellStyle name="Total 3 7 4 2 3 2 4" xfId="51458"/>
    <cellStyle name="Total 3 7 4 2 3 3" xfId="26317"/>
    <cellStyle name="Total 3 7 4 2 3 4" xfId="26867"/>
    <cellStyle name="Total 3 7 4 2 3 5" xfId="45723"/>
    <cellStyle name="Total 3 7 4 2 4" xfId="8791"/>
    <cellStyle name="Total 3 7 4 2 4 2" xfId="27837"/>
    <cellStyle name="Total 3 7 4 2 4 2 2" xfId="52358"/>
    <cellStyle name="Total 3 7 4 2 4 3" xfId="28410"/>
    <cellStyle name="Total 3 7 4 2 4 4" xfId="47388"/>
    <cellStyle name="Total 3 7 4 2 5" xfId="14815"/>
    <cellStyle name="Total 3 7 4 2 5 2" xfId="33142"/>
    <cellStyle name="Total 3 7 4 2 5 2 2" xfId="52769"/>
    <cellStyle name="Total 3 7 4 2 5 3" xfId="39970"/>
    <cellStyle name="Total 3 7 4 2 5 4" xfId="48143"/>
    <cellStyle name="Total 3 7 4 2 6" xfId="15509"/>
    <cellStyle name="Total 3 7 4 2 6 2" xfId="33836"/>
    <cellStyle name="Total 3 7 4 2 6 2 2" xfId="53149"/>
    <cellStyle name="Total 3 7 4 2 6 3" xfId="40664"/>
    <cellStyle name="Total 3 7 4 2 6 4" xfId="48837"/>
    <cellStyle name="Total 3 7 4 2 7" xfId="16127"/>
    <cellStyle name="Total 3 7 4 2 7 2" xfId="34454"/>
    <cellStyle name="Total 3 7 4 2 7 2 2" xfId="53482"/>
    <cellStyle name="Total 3 7 4 2 7 3" xfId="41282"/>
    <cellStyle name="Total 3 7 4 2 7 4" xfId="49455"/>
    <cellStyle name="Total 3 7 4 2 8" xfId="4774"/>
    <cellStyle name="Total 3 7 4 2 8 2" xfId="50320"/>
    <cellStyle name="Total 3 7 4 2 9" xfId="24226"/>
    <cellStyle name="Total 3 7 4 3" xfId="2678"/>
    <cellStyle name="Total 3 7 4 3 10" xfId="35613"/>
    <cellStyle name="Total 3 7 4 3 11" xfId="41934"/>
    <cellStyle name="Total 3 7 4 3 12" xfId="41747"/>
    <cellStyle name="Total 3 7 4 3 13" xfId="43997"/>
    <cellStyle name="Total 3 7 4 3 2" xfId="5697"/>
    <cellStyle name="Total 3 7 4 3 2 2" xfId="12115"/>
    <cellStyle name="Total 3 7 4 3 2 2 2" xfId="30442"/>
    <cellStyle name="Total 3 7 4 3 2 2 3" xfId="37023"/>
    <cellStyle name="Total 3 7 4 3 2 2 4" xfId="50827"/>
    <cellStyle name="Total 3 7 4 3 2 3" xfId="25149"/>
    <cellStyle name="Total 3 7 4 3 2 4" xfId="3762"/>
    <cellStyle name="Total 3 7 4 3 2 5" xfId="44556"/>
    <cellStyle name="Total 3 7 4 3 3" xfId="7229"/>
    <cellStyle name="Total 3 7 4 3 3 2" xfId="13516"/>
    <cellStyle name="Total 3 7 4 3 3 2 2" xfId="31843"/>
    <cellStyle name="Total 3 7 4 3 3 2 3" xfId="28588"/>
    <cellStyle name="Total 3 7 4 3 3 2 4" xfId="51652"/>
    <cellStyle name="Total 3 7 4 3 3 3" xfId="26681"/>
    <cellStyle name="Total 3 7 4 3 3 4" xfId="36347"/>
    <cellStyle name="Total 3 7 4 3 3 5" xfId="46087"/>
    <cellStyle name="Total 3 7 4 3 4" xfId="9155"/>
    <cellStyle name="Total 3 7 4 3 4 2" xfId="28201"/>
    <cellStyle name="Total 3 7 4 3 4 2 2" xfId="52552"/>
    <cellStyle name="Total 3 7 4 3 4 3" xfId="28283"/>
    <cellStyle name="Total 3 7 4 3 4 4" xfId="47752"/>
    <cellStyle name="Total 3 7 4 3 5" xfId="15179"/>
    <cellStyle name="Total 3 7 4 3 5 2" xfId="33506"/>
    <cellStyle name="Total 3 7 4 3 5 2 2" xfId="52963"/>
    <cellStyle name="Total 3 7 4 3 5 3" xfId="40334"/>
    <cellStyle name="Total 3 7 4 3 5 4" xfId="48507"/>
    <cellStyle name="Total 3 7 4 3 6" xfId="15873"/>
    <cellStyle name="Total 3 7 4 3 6 2" xfId="34200"/>
    <cellStyle name="Total 3 7 4 3 6 2 2" xfId="53343"/>
    <cellStyle name="Total 3 7 4 3 6 3" xfId="41028"/>
    <cellStyle name="Total 3 7 4 3 6 4" xfId="49201"/>
    <cellStyle name="Total 3 7 4 3 7" xfId="16491"/>
    <cellStyle name="Total 3 7 4 3 7 2" xfId="34818"/>
    <cellStyle name="Total 3 7 4 3 7 2 2" xfId="53676"/>
    <cellStyle name="Total 3 7 4 3 7 3" xfId="41646"/>
    <cellStyle name="Total 3 7 4 3 7 4" xfId="49819"/>
    <cellStyle name="Total 3 7 4 3 8" xfId="5138"/>
    <cellStyle name="Total 3 7 4 3 8 2" xfId="50514"/>
    <cellStyle name="Total 3 7 4 3 9" xfId="24590"/>
    <cellStyle name="Total 3 7 4 4" xfId="5999"/>
    <cellStyle name="Total 3 7 4 4 2" xfId="12390"/>
    <cellStyle name="Total 3 7 4 4 2 2" xfId="30717"/>
    <cellStyle name="Total 3 7 4 4 2 3" xfId="36915"/>
    <cellStyle name="Total 3 7 4 4 2 4" xfId="50986"/>
    <cellStyle name="Total 3 7 4 4 3" xfId="25451"/>
    <cellStyle name="Total 3 7 4 4 4" xfId="27293"/>
    <cellStyle name="Total 3 7 4 4 5" xfId="44858"/>
    <cellStyle name="Total 3 7 4 5" xfId="6621"/>
    <cellStyle name="Total 3 7 4 5 2" xfId="12939"/>
    <cellStyle name="Total 3 7 4 5 2 2" xfId="31266"/>
    <cellStyle name="Total 3 7 4 5 2 3" xfId="35173"/>
    <cellStyle name="Total 3 7 4 5 2 4" xfId="51322"/>
    <cellStyle name="Total 3 7 4 5 3" xfId="26073"/>
    <cellStyle name="Total 3 7 4 5 4" xfId="3966"/>
    <cellStyle name="Total 3 7 4 5 5" xfId="45479"/>
    <cellStyle name="Total 3 7 4 6" xfId="6709"/>
    <cellStyle name="Total 3 7 4 6 2" xfId="13011"/>
    <cellStyle name="Total 3 7 4 6 2 2" xfId="31338"/>
    <cellStyle name="Total 3 7 4 6 2 3" xfId="4027"/>
    <cellStyle name="Total 3 7 4 6 2 4" xfId="51368"/>
    <cellStyle name="Total 3 7 4 6 3" xfId="26161"/>
    <cellStyle name="Total 3 7 4 6 4" xfId="23822"/>
    <cellStyle name="Total 3 7 4 6 5" xfId="45567"/>
    <cellStyle name="Total 3 7 4 7" xfId="7335"/>
    <cellStyle name="Total 3 7 4 7 2" xfId="26787"/>
    <cellStyle name="Total 3 7 4 7 2 2" xfId="51709"/>
    <cellStyle name="Total 3 7 4 7 3" xfId="27062"/>
    <cellStyle name="Total 3 7 4 7 4" xfId="46193"/>
    <cellStyle name="Total 3 7 4 8" xfId="14376"/>
    <cellStyle name="Total 3 7 4 8 2" xfId="32703"/>
    <cellStyle name="Total 3 7 4 8 2 2" xfId="52210"/>
    <cellStyle name="Total 3 7 4 8 3" xfId="39531"/>
    <cellStyle name="Total 3 7 4 8 4" xfId="47111"/>
    <cellStyle name="Total 3 7 4 9" xfId="14560"/>
    <cellStyle name="Total 3 7 4 9 2" xfId="32887"/>
    <cellStyle name="Total 3 7 4 9 2 2" xfId="52630"/>
    <cellStyle name="Total 3 7 4 9 3" xfId="39715"/>
    <cellStyle name="Total 3 7 4 9 4" xfId="47888"/>
    <cellStyle name="Total 3 7 5" xfId="2297"/>
    <cellStyle name="Total 3 7 5 10" xfId="29671"/>
    <cellStyle name="Total 3 7 5 11" xfId="42238"/>
    <cellStyle name="Total 3 7 5 12" xfId="41751"/>
    <cellStyle name="Total 3 7 5 13" xfId="43616"/>
    <cellStyle name="Total 3 7 5 2" xfId="6017"/>
    <cellStyle name="Total 3 7 5 2 2" xfId="12406"/>
    <cellStyle name="Total 3 7 5 2 2 2" xfId="30733"/>
    <cellStyle name="Total 3 7 5 2 2 3" xfId="29864"/>
    <cellStyle name="Total 3 7 5 2 2 4" xfId="50995"/>
    <cellStyle name="Total 3 7 5 2 3" xfId="25469"/>
    <cellStyle name="Total 3 7 5 2 4" xfId="24006"/>
    <cellStyle name="Total 3 7 5 2 5" xfId="44876"/>
    <cellStyle name="Total 3 7 5 3" xfId="6848"/>
    <cellStyle name="Total 3 7 5 3 2" xfId="13135"/>
    <cellStyle name="Total 3 7 5 3 2 2" xfId="31462"/>
    <cellStyle name="Total 3 7 5 3 2 3" xfId="37159"/>
    <cellStyle name="Total 3 7 5 3 2 4" xfId="51448"/>
    <cellStyle name="Total 3 7 5 3 3" xfId="26300"/>
    <cellStyle name="Total 3 7 5 3 4" xfId="27219"/>
    <cellStyle name="Total 3 7 5 3 5" xfId="45706"/>
    <cellStyle name="Total 3 7 5 4" xfId="8774"/>
    <cellStyle name="Total 3 7 5 4 2" xfId="27820"/>
    <cellStyle name="Total 3 7 5 4 2 2" xfId="52348"/>
    <cellStyle name="Total 3 7 5 4 3" xfId="37838"/>
    <cellStyle name="Total 3 7 5 4 4" xfId="47371"/>
    <cellStyle name="Total 3 7 5 5" xfId="14798"/>
    <cellStyle name="Total 3 7 5 5 2" xfId="33125"/>
    <cellStyle name="Total 3 7 5 5 2 2" xfId="52759"/>
    <cellStyle name="Total 3 7 5 5 3" xfId="39953"/>
    <cellStyle name="Total 3 7 5 5 4" xfId="48126"/>
    <cellStyle name="Total 3 7 5 6" xfId="15492"/>
    <cellStyle name="Total 3 7 5 6 2" xfId="33819"/>
    <cellStyle name="Total 3 7 5 6 2 2" xfId="53139"/>
    <cellStyle name="Total 3 7 5 6 3" xfId="40647"/>
    <cellStyle name="Total 3 7 5 6 4" xfId="48820"/>
    <cellStyle name="Total 3 7 5 7" xfId="16110"/>
    <cellStyle name="Total 3 7 5 7 2" xfId="34437"/>
    <cellStyle name="Total 3 7 5 7 2 2" xfId="53472"/>
    <cellStyle name="Total 3 7 5 7 3" xfId="41265"/>
    <cellStyle name="Total 3 7 5 7 4" xfId="49438"/>
    <cellStyle name="Total 3 7 5 8" xfId="4757"/>
    <cellStyle name="Total 3 7 5 8 2" xfId="50310"/>
    <cellStyle name="Total 3 7 5 9" xfId="24209"/>
    <cellStyle name="Total 3 7 6" xfId="2199"/>
    <cellStyle name="Total 3 7 6 10" xfId="38090"/>
    <cellStyle name="Total 3 7 6 11" xfId="42020"/>
    <cellStyle name="Total 3 7 6 12" xfId="42171"/>
    <cellStyle name="Total 3 7 6 13" xfId="43518"/>
    <cellStyle name="Total 3 7 6 2" xfId="5287"/>
    <cellStyle name="Total 3 7 6 2 2" xfId="11736"/>
    <cellStyle name="Total 3 7 6 2 2 2" xfId="30063"/>
    <cellStyle name="Total 3 7 6 2 2 3" xfId="4584"/>
    <cellStyle name="Total 3 7 6 2 2 4" xfId="50593"/>
    <cellStyle name="Total 3 7 6 2 3" xfId="24739"/>
    <cellStyle name="Total 3 7 6 2 4" xfId="36544"/>
    <cellStyle name="Total 3 7 6 2 5" xfId="44146"/>
    <cellStyle name="Total 3 7 6 3" xfId="6750"/>
    <cellStyle name="Total 3 7 6 3 2" xfId="13037"/>
    <cellStyle name="Total 3 7 6 3 2 2" xfId="31364"/>
    <cellStyle name="Total 3 7 6 3 2 3" xfId="36787"/>
    <cellStyle name="Total 3 7 6 3 2 4" xfId="51395"/>
    <cellStyle name="Total 3 7 6 3 3" xfId="26202"/>
    <cellStyle name="Total 3 7 6 3 4" xfId="29244"/>
    <cellStyle name="Total 3 7 6 3 5" xfId="45608"/>
    <cellStyle name="Total 3 7 6 4" xfId="8676"/>
    <cellStyle name="Total 3 7 6 4 2" xfId="27722"/>
    <cellStyle name="Total 3 7 6 4 2 2" xfId="52295"/>
    <cellStyle name="Total 3 7 6 4 3" xfId="37163"/>
    <cellStyle name="Total 3 7 6 4 4" xfId="47273"/>
    <cellStyle name="Total 3 7 6 5" xfId="14700"/>
    <cellStyle name="Total 3 7 6 5 2" xfId="33027"/>
    <cellStyle name="Total 3 7 6 5 2 2" xfId="52706"/>
    <cellStyle name="Total 3 7 6 5 3" xfId="39855"/>
    <cellStyle name="Total 3 7 6 5 4" xfId="48028"/>
    <cellStyle name="Total 3 7 6 6" xfId="15394"/>
    <cellStyle name="Total 3 7 6 6 2" xfId="33721"/>
    <cellStyle name="Total 3 7 6 6 2 2" xfId="53086"/>
    <cellStyle name="Total 3 7 6 6 3" xfId="40549"/>
    <cellStyle name="Total 3 7 6 6 4" xfId="48722"/>
    <cellStyle name="Total 3 7 6 7" xfId="16012"/>
    <cellStyle name="Total 3 7 6 7 2" xfId="34339"/>
    <cellStyle name="Total 3 7 6 7 2 2" xfId="53419"/>
    <cellStyle name="Total 3 7 6 7 3" xfId="41167"/>
    <cellStyle name="Total 3 7 6 7 4" xfId="49340"/>
    <cellStyle name="Total 3 7 6 8" xfId="4659"/>
    <cellStyle name="Total 3 7 6 8 2" xfId="50257"/>
    <cellStyle name="Total 3 7 6 9" xfId="24111"/>
    <cellStyle name="Total 3 7 7" xfId="3302"/>
    <cellStyle name="Total 3 7 7 2" xfId="10342"/>
    <cellStyle name="Total 3 7 7 2 2" xfId="29060"/>
    <cellStyle name="Total 3 7 7 2 3" xfId="39389"/>
    <cellStyle name="Total 3 7 7 2 4" xfId="50088"/>
    <cellStyle name="Total 3 7 7 3" xfId="4412"/>
    <cellStyle name="Total 3 7 7 4" xfId="4534"/>
    <cellStyle name="Total 3 7 7 5" xfId="43203"/>
    <cellStyle name="Total 3 7 8" xfId="5727"/>
    <cellStyle name="Total 3 7 8 2" xfId="12142"/>
    <cellStyle name="Total 3 7 8 2 2" xfId="30469"/>
    <cellStyle name="Total 3 7 8 2 3" xfId="38788"/>
    <cellStyle name="Total 3 7 8 2 4" xfId="50841"/>
    <cellStyle name="Total 3 7 8 3" xfId="25179"/>
    <cellStyle name="Total 3 7 8 4" xfId="23941"/>
    <cellStyle name="Total 3 7 8 5" xfId="44586"/>
    <cellStyle name="Total 3 7 9" xfId="5441"/>
    <cellStyle name="Total 3 7 9 2" xfId="11877"/>
    <cellStyle name="Total 3 7 9 2 2" xfId="30204"/>
    <cellStyle name="Total 3 7 9 2 3" xfId="37619"/>
    <cellStyle name="Total 3 7 9 2 4" xfId="50692"/>
    <cellStyle name="Total 3 7 9 3" xfId="24893"/>
    <cellStyle name="Total 3 7 9 4" xfId="29525"/>
    <cellStyle name="Total 3 7 9 5" xfId="44300"/>
    <cellStyle name="Total 3 8" xfId="751"/>
    <cellStyle name="Total 3 8 10" xfId="13903"/>
    <cellStyle name="Total 3 8 10 2" xfId="32230"/>
    <cellStyle name="Total 3 8 10 2 2" xfId="51940"/>
    <cellStyle name="Total 3 8 10 3" xfId="27308"/>
    <cellStyle name="Total 3 8 10 4" xfId="46630"/>
    <cellStyle name="Total 3 8 11" xfId="14419"/>
    <cellStyle name="Total 3 8 11 2" xfId="32746"/>
    <cellStyle name="Total 3 8 11 2 2" xfId="52262"/>
    <cellStyle name="Total 3 8 11 3" xfId="39574"/>
    <cellStyle name="Total 3 8 11 4" xfId="47210"/>
    <cellStyle name="Total 3 8 12" xfId="14651"/>
    <cellStyle name="Total 3 8 12 2" xfId="32978"/>
    <cellStyle name="Total 3 8 12 2 2" xfId="52680"/>
    <cellStyle name="Total 3 8 12 3" xfId="39806"/>
    <cellStyle name="Total 3 8 12 4" xfId="47979"/>
    <cellStyle name="Total 3 8 13" xfId="2991"/>
    <cellStyle name="Total 3 8 13 2" xfId="49891"/>
    <cellStyle name="Total 3 8 14" xfId="3664"/>
    <cellStyle name="Total 3 8 15" xfId="28648"/>
    <cellStyle name="Total 3 8 16" xfId="42073"/>
    <cellStyle name="Total 3 8 17" xfId="38826"/>
    <cellStyle name="Total 3 8 18" xfId="42839"/>
    <cellStyle name="Total 3 8 2" xfId="1475"/>
    <cellStyle name="Total 3 8 2 10" xfId="14273"/>
    <cellStyle name="Total 3 8 2 10 2" xfId="32600"/>
    <cellStyle name="Total 3 8 2 10 2 2" xfId="52148"/>
    <cellStyle name="Total 3 8 2 10 3" xfId="37900"/>
    <cellStyle name="Total 3 8 2 10 4" xfId="47004"/>
    <cellStyle name="Total 3 8 2 11" xfId="13886"/>
    <cellStyle name="Total 3 8 2 11 2" xfId="32213"/>
    <cellStyle name="Total 3 8 2 11 2 2" xfId="51929"/>
    <cellStyle name="Total 3 8 2 11 3" xfId="37434"/>
    <cellStyle name="Total 3 8 2 11 4" xfId="46611"/>
    <cellStyle name="Total 3 8 2 12" xfId="4057"/>
    <cellStyle name="Total 3 8 2 12 2" xfId="49991"/>
    <cellStyle name="Total 3 8 2 13" xfId="23595"/>
    <cellStyle name="Total 3 8 2 14" xfId="38054"/>
    <cellStyle name="Total 3 8 2 15" xfId="35865"/>
    <cellStyle name="Total 3 8 2 16" xfId="41738"/>
    <cellStyle name="Total 3 8 2 17" xfId="43023"/>
    <cellStyle name="Total 3 8 2 2" xfId="2402"/>
    <cellStyle name="Total 3 8 2 2 10" xfId="28487"/>
    <cellStyle name="Total 3 8 2 2 11" xfId="42207"/>
    <cellStyle name="Total 3 8 2 2 12" xfId="42619"/>
    <cellStyle name="Total 3 8 2 2 13" xfId="43721"/>
    <cellStyle name="Total 3 8 2 2 2" xfId="5905"/>
    <cellStyle name="Total 3 8 2 2 2 2" xfId="12303"/>
    <cellStyle name="Total 3 8 2 2 2 2 2" xfId="30630"/>
    <cellStyle name="Total 3 8 2 2 2 2 3" xfId="36827"/>
    <cellStyle name="Total 3 8 2 2 2 2 4" xfId="50935"/>
    <cellStyle name="Total 3 8 2 2 2 3" xfId="25357"/>
    <cellStyle name="Total 3 8 2 2 2 4" xfId="35781"/>
    <cellStyle name="Total 3 8 2 2 2 5" xfId="44764"/>
    <cellStyle name="Total 3 8 2 2 3" xfId="6953"/>
    <cellStyle name="Total 3 8 2 2 3 2" xfId="13240"/>
    <cellStyle name="Total 3 8 2 2 3 2 2" xfId="31567"/>
    <cellStyle name="Total 3 8 2 2 3 2 3" xfId="35906"/>
    <cellStyle name="Total 3 8 2 2 3 2 4" xfId="51505"/>
    <cellStyle name="Total 3 8 2 2 3 3" xfId="26405"/>
    <cellStyle name="Total 3 8 2 2 3 4" xfId="29707"/>
    <cellStyle name="Total 3 8 2 2 3 5" xfId="45811"/>
    <cellStyle name="Total 3 8 2 2 4" xfId="8879"/>
    <cellStyle name="Total 3 8 2 2 4 2" xfId="27925"/>
    <cellStyle name="Total 3 8 2 2 4 2 2" xfId="52405"/>
    <cellStyle name="Total 3 8 2 2 4 3" xfId="28543"/>
    <cellStyle name="Total 3 8 2 2 4 4" xfId="47476"/>
    <cellStyle name="Total 3 8 2 2 5" xfId="14903"/>
    <cellStyle name="Total 3 8 2 2 5 2" xfId="33230"/>
    <cellStyle name="Total 3 8 2 2 5 2 2" xfId="52816"/>
    <cellStyle name="Total 3 8 2 2 5 3" xfId="40058"/>
    <cellStyle name="Total 3 8 2 2 5 4" xfId="48231"/>
    <cellStyle name="Total 3 8 2 2 6" xfId="15597"/>
    <cellStyle name="Total 3 8 2 2 6 2" xfId="33924"/>
    <cellStyle name="Total 3 8 2 2 6 2 2" xfId="53196"/>
    <cellStyle name="Total 3 8 2 2 6 3" xfId="40752"/>
    <cellStyle name="Total 3 8 2 2 6 4" xfId="48925"/>
    <cellStyle name="Total 3 8 2 2 7" xfId="16215"/>
    <cellStyle name="Total 3 8 2 2 7 2" xfId="34542"/>
    <cellStyle name="Total 3 8 2 2 7 2 2" xfId="53529"/>
    <cellStyle name="Total 3 8 2 2 7 3" xfId="41370"/>
    <cellStyle name="Total 3 8 2 2 7 4" xfId="49543"/>
    <cellStyle name="Total 3 8 2 2 8" xfId="4862"/>
    <cellStyle name="Total 3 8 2 2 8 2" xfId="50367"/>
    <cellStyle name="Total 3 8 2 2 9" xfId="24314"/>
    <cellStyle name="Total 3 8 2 3" xfId="2269"/>
    <cellStyle name="Total 3 8 2 3 10" xfId="37930"/>
    <cellStyle name="Total 3 8 2 3 11" xfId="3591"/>
    <cellStyle name="Total 3 8 2 3 12" xfId="35128"/>
    <cellStyle name="Total 3 8 2 3 13" xfId="43588"/>
    <cellStyle name="Total 3 8 2 3 2" xfId="5617"/>
    <cellStyle name="Total 3 8 2 3 2 2" xfId="12043"/>
    <cellStyle name="Total 3 8 2 3 2 2 2" xfId="30370"/>
    <cellStyle name="Total 3 8 2 3 2 2 3" xfId="37424"/>
    <cellStyle name="Total 3 8 2 3 2 2 4" xfId="50783"/>
    <cellStyle name="Total 3 8 2 3 2 3" xfId="25069"/>
    <cellStyle name="Total 3 8 2 3 2 4" xfId="29589"/>
    <cellStyle name="Total 3 8 2 3 2 5" xfId="44476"/>
    <cellStyle name="Total 3 8 2 3 3" xfId="6820"/>
    <cellStyle name="Total 3 8 2 3 3 2" xfId="13107"/>
    <cellStyle name="Total 3 8 2 3 3 2 2" xfId="31434"/>
    <cellStyle name="Total 3 8 2 3 3 2 3" xfId="23587"/>
    <cellStyle name="Total 3 8 2 3 3 2 4" xfId="51432"/>
    <cellStyle name="Total 3 8 2 3 3 3" xfId="26272"/>
    <cellStyle name="Total 3 8 2 3 3 4" xfId="36360"/>
    <cellStyle name="Total 3 8 2 3 3 5" xfId="45678"/>
    <cellStyle name="Total 3 8 2 3 4" xfId="8746"/>
    <cellStyle name="Total 3 8 2 3 4 2" xfId="27792"/>
    <cellStyle name="Total 3 8 2 3 4 2 2" xfId="52332"/>
    <cellStyle name="Total 3 8 2 3 4 3" xfId="36967"/>
    <cellStyle name="Total 3 8 2 3 4 4" xfId="47343"/>
    <cellStyle name="Total 3 8 2 3 5" xfId="14770"/>
    <cellStyle name="Total 3 8 2 3 5 2" xfId="33097"/>
    <cellStyle name="Total 3 8 2 3 5 2 2" xfId="52743"/>
    <cellStyle name="Total 3 8 2 3 5 3" xfId="39925"/>
    <cellStyle name="Total 3 8 2 3 5 4" xfId="48098"/>
    <cellStyle name="Total 3 8 2 3 6" xfId="15464"/>
    <cellStyle name="Total 3 8 2 3 6 2" xfId="33791"/>
    <cellStyle name="Total 3 8 2 3 6 2 2" xfId="53123"/>
    <cellStyle name="Total 3 8 2 3 6 3" xfId="40619"/>
    <cellStyle name="Total 3 8 2 3 6 4" xfId="48792"/>
    <cellStyle name="Total 3 8 2 3 7" xfId="16082"/>
    <cellStyle name="Total 3 8 2 3 7 2" xfId="34409"/>
    <cellStyle name="Total 3 8 2 3 7 2 2" xfId="53456"/>
    <cellStyle name="Total 3 8 2 3 7 3" xfId="41237"/>
    <cellStyle name="Total 3 8 2 3 7 4" xfId="49410"/>
    <cellStyle name="Total 3 8 2 3 8" xfId="4729"/>
    <cellStyle name="Total 3 8 2 3 8 2" xfId="50294"/>
    <cellStyle name="Total 3 8 2 3 9" xfId="24181"/>
    <cellStyle name="Total 3 8 2 4" xfId="6054"/>
    <cellStyle name="Total 3 8 2 4 2" xfId="12439"/>
    <cellStyle name="Total 3 8 2 4 2 2" xfId="30766"/>
    <cellStyle name="Total 3 8 2 4 2 3" xfId="38463"/>
    <cellStyle name="Total 3 8 2 4 2 4" xfId="51014"/>
    <cellStyle name="Total 3 8 2 4 3" xfId="25506"/>
    <cellStyle name="Total 3 8 2 4 4" xfId="37015"/>
    <cellStyle name="Total 3 8 2 4 5" xfId="44913"/>
    <cellStyle name="Total 3 8 2 5" xfId="6356"/>
    <cellStyle name="Total 3 8 2 5 2" xfId="12716"/>
    <cellStyle name="Total 3 8 2 5 2 2" xfId="31043"/>
    <cellStyle name="Total 3 8 2 5 2 3" xfId="4521"/>
    <cellStyle name="Total 3 8 2 5 2 4" xfId="51165"/>
    <cellStyle name="Total 3 8 2 5 3" xfId="25808"/>
    <cellStyle name="Total 3 8 2 5 4" xfId="39171"/>
    <cellStyle name="Total 3 8 2 5 5" xfId="45215"/>
    <cellStyle name="Total 3 8 2 6" xfId="6694"/>
    <cellStyle name="Total 3 8 2 6 2" xfId="13002"/>
    <cellStyle name="Total 3 8 2 6 2 2" xfId="31329"/>
    <cellStyle name="Total 3 8 2 6 2 3" xfId="35880"/>
    <cellStyle name="Total 3 8 2 6 2 4" xfId="51358"/>
    <cellStyle name="Total 3 8 2 6 3" xfId="26146"/>
    <cellStyle name="Total 3 8 2 6 4" xfId="29318"/>
    <cellStyle name="Total 3 8 2 6 5" xfId="45552"/>
    <cellStyle name="Total 3 8 2 7" xfId="3178"/>
    <cellStyle name="Total 3 8 2 7 2" xfId="4612"/>
    <cellStyle name="Total 3 8 2 7 2 2" xfId="50034"/>
    <cellStyle name="Total 3 8 2 7 3" xfId="37433"/>
    <cellStyle name="Total 3 8 2 7 4" xfId="43098"/>
    <cellStyle name="Total 3 8 2 8" xfId="14098"/>
    <cellStyle name="Total 3 8 2 8 2" xfId="32425"/>
    <cellStyle name="Total 3 8 2 8 2 2" xfId="52051"/>
    <cellStyle name="Total 3 8 2 8 3" xfId="29528"/>
    <cellStyle name="Total 3 8 2 8 4" xfId="46829"/>
    <cellStyle name="Total 3 8 2 9" xfId="14193"/>
    <cellStyle name="Total 3 8 2 9 2" xfId="32520"/>
    <cellStyle name="Total 3 8 2 9 2 2" xfId="52104"/>
    <cellStyle name="Total 3 8 2 9 3" xfId="35411"/>
    <cellStyle name="Total 3 8 2 9 4" xfId="46924"/>
    <cellStyle name="Total 3 8 3" xfId="938"/>
    <cellStyle name="Total 3 8 3 10" xfId="38987"/>
    <cellStyle name="Total 3 8 3 11" xfId="36357"/>
    <cellStyle name="Total 3 8 3 12" xfId="37370"/>
    <cellStyle name="Total 3 8 3 13" xfId="43322"/>
    <cellStyle name="Total 3 8 3 2" xfId="5784"/>
    <cellStyle name="Total 3 8 3 2 2" xfId="12193"/>
    <cellStyle name="Total 3 8 3 2 2 2" xfId="30520"/>
    <cellStyle name="Total 3 8 3 2 2 3" xfId="39412"/>
    <cellStyle name="Total 3 8 3 2 2 4" xfId="50875"/>
    <cellStyle name="Total 3 8 3 2 3" xfId="25236"/>
    <cellStyle name="Total 3 8 3 2 4" xfId="38534"/>
    <cellStyle name="Total 3 8 3 2 5" xfId="44643"/>
    <cellStyle name="Total 3 8 3 3" xfId="6489"/>
    <cellStyle name="Total 3 8 3 3 2" xfId="12829"/>
    <cellStyle name="Total 3 8 3 3 2 2" xfId="31156"/>
    <cellStyle name="Total 3 8 3 3 2 3" xfId="37259"/>
    <cellStyle name="Total 3 8 3 3 2 4" xfId="51243"/>
    <cellStyle name="Total 3 8 3 3 3" xfId="25941"/>
    <cellStyle name="Total 3 8 3 3 4" xfId="38236"/>
    <cellStyle name="Total 3 8 3 3 5" xfId="45348"/>
    <cellStyle name="Total 3 8 3 4" xfId="7566"/>
    <cellStyle name="Total 3 8 3 4 2" xfId="26949"/>
    <cellStyle name="Total 3 8 3 4 2 2" xfId="51847"/>
    <cellStyle name="Total 3 8 3 4 3" xfId="39263"/>
    <cellStyle name="Total 3 8 3 4 4" xfId="46447"/>
    <cellStyle name="Total 3 8 3 5" xfId="14451"/>
    <cellStyle name="Total 3 8 3 5 2" xfId="32778"/>
    <cellStyle name="Total 3 8 3 5 2 2" xfId="52276"/>
    <cellStyle name="Total 3 8 3 5 3" xfId="39606"/>
    <cellStyle name="Total 3 8 3 5 4" xfId="47242"/>
    <cellStyle name="Total 3 8 3 6" xfId="14675"/>
    <cellStyle name="Total 3 8 3 6 2" xfId="33002"/>
    <cellStyle name="Total 3 8 3 6 2 2" xfId="52690"/>
    <cellStyle name="Total 3 8 3 6 3" xfId="39830"/>
    <cellStyle name="Total 3 8 3 6 4" xfId="48003"/>
    <cellStyle name="Total 3 8 3 7" xfId="15381"/>
    <cellStyle name="Total 3 8 3 7 2" xfId="33708"/>
    <cellStyle name="Total 3 8 3 7 2 2" xfId="53077"/>
    <cellStyle name="Total 3 8 3 7 3" xfId="40536"/>
    <cellStyle name="Total 3 8 3 7 4" xfId="48709"/>
    <cellStyle name="Total 3 8 3 8" xfId="3603"/>
    <cellStyle name="Total 3 8 3 8 2" xfId="50151"/>
    <cellStyle name="Total 3 8 3 9" xfId="4116"/>
    <cellStyle name="Total 3 8 4" xfId="2435"/>
    <cellStyle name="Total 3 8 4 10" xfId="27661"/>
    <cellStyle name="Total 3 8 4 11" xfId="41947"/>
    <cellStyle name="Total 3 8 4 12" xfId="42202"/>
    <cellStyle name="Total 3 8 4 13" xfId="43754"/>
    <cellStyle name="Total 3 8 4 2" xfId="6136"/>
    <cellStyle name="Total 3 8 4 2 2" xfId="12512"/>
    <cellStyle name="Total 3 8 4 2 2 2" xfId="30839"/>
    <cellStyle name="Total 3 8 4 2 2 3" xfId="23689"/>
    <cellStyle name="Total 3 8 4 2 2 4" xfId="51058"/>
    <cellStyle name="Total 3 8 4 2 3" xfId="25588"/>
    <cellStyle name="Total 3 8 4 2 4" xfId="23566"/>
    <cellStyle name="Total 3 8 4 2 5" xfId="44995"/>
    <cellStyle name="Total 3 8 4 3" xfId="6986"/>
    <cellStyle name="Total 3 8 4 3 2" xfId="13273"/>
    <cellStyle name="Total 3 8 4 3 2 2" xfId="31600"/>
    <cellStyle name="Total 3 8 4 3 2 3" xfId="36813"/>
    <cellStyle name="Total 3 8 4 3 2 4" xfId="51526"/>
    <cellStyle name="Total 3 8 4 3 3" xfId="26438"/>
    <cellStyle name="Total 3 8 4 3 4" xfId="38723"/>
    <cellStyle name="Total 3 8 4 3 5" xfId="45844"/>
    <cellStyle name="Total 3 8 4 4" xfId="8912"/>
    <cellStyle name="Total 3 8 4 4 2" xfId="27958"/>
    <cellStyle name="Total 3 8 4 4 2 2" xfId="52426"/>
    <cellStyle name="Total 3 8 4 4 3" xfId="35059"/>
    <cellStyle name="Total 3 8 4 4 4" xfId="47509"/>
    <cellStyle name="Total 3 8 4 5" xfId="14936"/>
    <cellStyle name="Total 3 8 4 5 2" xfId="33263"/>
    <cellStyle name="Total 3 8 4 5 2 2" xfId="52837"/>
    <cellStyle name="Total 3 8 4 5 3" xfId="40091"/>
    <cellStyle name="Total 3 8 4 5 4" xfId="48264"/>
    <cellStyle name="Total 3 8 4 6" xfId="15630"/>
    <cellStyle name="Total 3 8 4 6 2" xfId="33957"/>
    <cellStyle name="Total 3 8 4 6 2 2" xfId="53217"/>
    <cellStyle name="Total 3 8 4 6 3" xfId="40785"/>
    <cellStyle name="Total 3 8 4 6 4" xfId="48958"/>
    <cellStyle name="Total 3 8 4 7" xfId="16248"/>
    <cellStyle name="Total 3 8 4 7 2" xfId="34575"/>
    <cellStyle name="Total 3 8 4 7 2 2" xfId="53550"/>
    <cellStyle name="Total 3 8 4 7 3" xfId="41403"/>
    <cellStyle name="Total 3 8 4 7 4" xfId="49576"/>
    <cellStyle name="Total 3 8 4 8" xfId="4895"/>
    <cellStyle name="Total 3 8 4 8 2" xfId="50388"/>
    <cellStyle name="Total 3 8 4 9" xfId="24347"/>
    <cellStyle name="Total 3 8 5" xfId="6487"/>
    <cellStyle name="Total 3 8 5 2" xfId="12827"/>
    <cellStyle name="Total 3 8 5 2 2" xfId="31154"/>
    <cellStyle name="Total 3 8 5 2 3" xfId="38643"/>
    <cellStyle name="Total 3 8 5 2 4" xfId="51241"/>
    <cellStyle name="Total 3 8 5 3" xfId="25939"/>
    <cellStyle name="Total 3 8 5 4" xfId="35203"/>
    <cellStyle name="Total 3 8 5 5" xfId="45346"/>
    <cellStyle name="Total 3 8 6" xfId="3333"/>
    <cellStyle name="Total 3 8 6 2" xfId="10372"/>
    <cellStyle name="Total 3 8 6 2 2" xfId="29090"/>
    <cellStyle name="Total 3 8 6 2 3" xfId="37074"/>
    <cellStyle name="Total 3 8 6 2 4" xfId="50108"/>
    <cellStyle name="Total 3 8 6 3" xfId="4017"/>
    <cellStyle name="Total 3 8 6 4" xfId="2874"/>
    <cellStyle name="Total 3 8 6 5" xfId="43234"/>
    <cellStyle name="Total 3 8 7" xfId="6743"/>
    <cellStyle name="Total 3 8 7 2" xfId="13032"/>
    <cellStyle name="Total 3 8 7 2 2" xfId="31359"/>
    <cellStyle name="Total 3 8 7 2 3" xfId="36024"/>
    <cellStyle name="Total 3 8 7 2 4" xfId="51389"/>
    <cellStyle name="Total 3 8 7 3" xfId="26195"/>
    <cellStyle name="Total 3 8 7 4" xfId="34975"/>
    <cellStyle name="Total 3 8 7 5" xfId="45601"/>
    <cellStyle name="Total 3 8 8" xfId="5326"/>
    <cellStyle name="Total 3 8 8 2" xfId="24778"/>
    <cellStyle name="Total 3 8 8 2 2" xfId="50620"/>
    <cellStyle name="Total 3 8 8 3" xfId="38567"/>
    <cellStyle name="Total 3 8 8 4" xfId="44185"/>
    <cellStyle name="Total 3 8 9" xfId="13657"/>
    <cellStyle name="Total 3 8 9 2" xfId="31984"/>
    <cellStyle name="Total 3 8 9 2 2" xfId="51768"/>
    <cellStyle name="Total 3 8 9 3" xfId="27401"/>
    <cellStyle name="Total 3 8 9 4" xfId="46297"/>
    <cellStyle name="Total 3 9" xfId="1275"/>
    <cellStyle name="Total 3 9 10" xfId="14380"/>
    <cellStyle name="Total 3 9 10 2" xfId="32707"/>
    <cellStyle name="Total 3 9 10 2 2" xfId="52211"/>
    <cellStyle name="Total 3 9 10 3" xfId="39535"/>
    <cellStyle name="Total 3 9 10 4" xfId="47115"/>
    <cellStyle name="Total 3 9 11" xfId="14562"/>
    <cellStyle name="Total 3 9 11 2" xfId="32889"/>
    <cellStyle name="Total 3 9 11 2 2" xfId="52631"/>
    <cellStyle name="Total 3 9 11 3" xfId="39717"/>
    <cellStyle name="Total 3 9 11 4" xfId="47890"/>
    <cellStyle name="Total 3 9 12" xfId="3881"/>
    <cellStyle name="Total 3 9 12 2" xfId="49961"/>
    <cellStyle name="Total 3 9 13" xfId="4347"/>
    <cellStyle name="Total 3 9 14" xfId="36407"/>
    <cellStyle name="Total 3 9 15" xfId="42343"/>
    <cellStyle name="Total 3 9 16" xfId="41803"/>
    <cellStyle name="Total 3 9 17" xfId="42966"/>
    <cellStyle name="Total 3 9 2" xfId="1020"/>
    <cellStyle name="Total 3 9 2 10" xfId="36326"/>
    <cellStyle name="Total 3 9 2 11" xfId="27438"/>
    <cellStyle name="Total 3 9 2 12" xfId="41828"/>
    <cellStyle name="Total 3 9 2 13" xfId="43383"/>
    <cellStyle name="Total 3 9 2 2" xfId="3239"/>
    <cellStyle name="Total 3 9 2 2 2" xfId="10287"/>
    <cellStyle name="Total 3 9 2 2 2 2" xfId="29005"/>
    <cellStyle name="Total 3 9 2 2 2 3" xfId="35748"/>
    <cellStyle name="Total 3 9 2 2 2 4" xfId="50053"/>
    <cellStyle name="Total 3 9 2 2 3" xfId="2787"/>
    <cellStyle name="Total 3 9 2 2 4" xfId="37292"/>
    <cellStyle name="Total 3 9 2 2 5" xfId="43142"/>
    <cellStyle name="Total 3 9 2 3" xfId="5576"/>
    <cellStyle name="Total 3 9 2 3 2" xfId="12005"/>
    <cellStyle name="Total 3 9 2 3 2 2" xfId="30332"/>
    <cellStyle name="Total 3 9 2 3 2 3" xfId="29885"/>
    <cellStyle name="Total 3 9 2 3 2 4" xfId="50765"/>
    <cellStyle name="Total 3 9 2 3 3" xfId="25028"/>
    <cellStyle name="Total 3 9 2 3 4" xfId="38102"/>
    <cellStyle name="Total 3 9 2 3 5" xfId="44435"/>
    <cellStyle name="Total 3 9 2 4" xfId="7648"/>
    <cellStyle name="Total 3 9 2 4 2" xfId="27026"/>
    <cellStyle name="Total 3 9 2 4 2 2" xfId="51892"/>
    <cellStyle name="Total 3 9 2 4 3" xfId="29770"/>
    <cellStyle name="Total 3 9 2 4 4" xfId="46519"/>
    <cellStyle name="Total 3 9 2 5" xfId="14197"/>
    <cellStyle name="Total 3 9 2 5 2" xfId="32524"/>
    <cellStyle name="Total 3 9 2 5 2 2" xfId="52106"/>
    <cellStyle name="Total 3 9 2 5 3" xfId="27439"/>
    <cellStyle name="Total 3 9 2 5 4" xfId="46928"/>
    <cellStyle name="Total 3 9 2 6" xfId="13603"/>
    <cellStyle name="Total 3 9 2 6 2" xfId="31930"/>
    <cellStyle name="Total 3 9 2 6 2 2" xfId="51739"/>
    <cellStyle name="Total 3 9 2 6 3" xfId="39270"/>
    <cellStyle name="Total 3 9 2 6 4" xfId="46243"/>
    <cellStyle name="Total 3 9 2 7" xfId="13658"/>
    <cellStyle name="Total 3 9 2 7 2" xfId="31985"/>
    <cellStyle name="Total 3 9 2 7 2 2" xfId="51769"/>
    <cellStyle name="Total 3 9 2 7 3" xfId="23737"/>
    <cellStyle name="Total 3 9 2 7 4" xfId="46298"/>
    <cellStyle name="Total 3 9 2 8" xfId="3678"/>
    <cellStyle name="Total 3 9 2 8 2" xfId="50188"/>
    <cellStyle name="Total 3 9 2 9" xfId="3829"/>
    <cellStyle name="Total 3 9 3" xfId="2552"/>
    <cellStyle name="Total 3 9 3 10" xfId="38184"/>
    <cellStyle name="Total 3 9 3 11" xfId="35599"/>
    <cellStyle name="Total 3 9 3 12" xfId="41897"/>
    <cellStyle name="Total 3 9 3 13" xfId="43871"/>
    <cellStyle name="Total 3 9 3 2" xfId="5816"/>
    <cellStyle name="Total 3 9 3 2 2" xfId="12222"/>
    <cellStyle name="Total 3 9 3 2 2 2" xfId="30549"/>
    <cellStyle name="Total 3 9 3 2 2 3" xfId="28492"/>
    <cellStyle name="Total 3 9 3 2 2 4" xfId="50890"/>
    <cellStyle name="Total 3 9 3 2 3" xfId="25268"/>
    <cellStyle name="Total 3 9 3 2 4" xfId="35733"/>
    <cellStyle name="Total 3 9 3 2 5" xfId="44675"/>
    <cellStyle name="Total 3 9 3 3" xfId="7103"/>
    <cellStyle name="Total 3 9 3 3 2" xfId="13390"/>
    <cellStyle name="Total 3 9 3 3 2 2" xfId="31717"/>
    <cellStyle name="Total 3 9 3 3 2 3" xfId="38398"/>
    <cellStyle name="Total 3 9 3 3 2 4" xfId="51585"/>
    <cellStyle name="Total 3 9 3 3 3" xfId="26555"/>
    <cellStyle name="Total 3 9 3 3 4" xfId="3897"/>
    <cellStyle name="Total 3 9 3 3 5" xfId="45961"/>
    <cellStyle name="Total 3 9 3 4" xfId="9029"/>
    <cellStyle name="Total 3 9 3 4 2" xfId="28075"/>
    <cellStyle name="Total 3 9 3 4 2 2" xfId="52485"/>
    <cellStyle name="Total 3 9 3 4 3" xfId="29380"/>
    <cellStyle name="Total 3 9 3 4 4" xfId="47626"/>
    <cellStyle name="Total 3 9 3 5" xfId="15053"/>
    <cellStyle name="Total 3 9 3 5 2" xfId="33380"/>
    <cellStyle name="Total 3 9 3 5 2 2" xfId="52896"/>
    <cellStyle name="Total 3 9 3 5 3" xfId="40208"/>
    <cellStyle name="Total 3 9 3 5 4" xfId="48381"/>
    <cellStyle name="Total 3 9 3 6" xfId="15747"/>
    <cellStyle name="Total 3 9 3 6 2" xfId="34074"/>
    <cellStyle name="Total 3 9 3 6 2 2" xfId="53276"/>
    <cellStyle name="Total 3 9 3 6 3" xfId="40902"/>
    <cellStyle name="Total 3 9 3 6 4" xfId="49075"/>
    <cellStyle name="Total 3 9 3 7" xfId="16365"/>
    <cellStyle name="Total 3 9 3 7 2" xfId="34692"/>
    <cellStyle name="Total 3 9 3 7 2 2" xfId="53609"/>
    <cellStyle name="Total 3 9 3 7 3" xfId="41520"/>
    <cellStyle name="Total 3 9 3 7 4" xfId="49693"/>
    <cellStyle name="Total 3 9 3 8" xfId="5012"/>
    <cellStyle name="Total 3 9 3 8 2" xfId="50447"/>
    <cellStyle name="Total 3 9 3 9" xfId="24464"/>
    <cellStyle name="Total 3 9 4" xfId="6236"/>
    <cellStyle name="Total 3 9 4 2" xfId="12606"/>
    <cellStyle name="Total 3 9 4 2 2" xfId="30933"/>
    <cellStyle name="Total 3 9 4 2 3" xfId="36669"/>
    <cellStyle name="Total 3 9 4 2 4" xfId="51102"/>
    <cellStyle name="Total 3 9 4 3" xfId="25688"/>
    <cellStyle name="Total 3 9 4 4" xfId="23648"/>
    <cellStyle name="Total 3 9 4 5" xfId="45095"/>
    <cellStyle name="Total 3 9 5" xfId="5497"/>
    <cellStyle name="Total 3 9 5 2" xfId="11931"/>
    <cellStyle name="Total 3 9 5 2 2" xfId="30258"/>
    <cellStyle name="Total 3 9 5 2 3" xfId="36965"/>
    <cellStyle name="Total 3 9 5 2 4" xfId="50719"/>
    <cellStyle name="Total 3 9 5 3" xfId="24949"/>
    <cellStyle name="Total 3 9 5 4" xfId="38998"/>
    <cellStyle name="Total 3 9 5 5" xfId="44356"/>
    <cellStyle name="Total 3 9 6" xfId="5969"/>
    <cellStyle name="Total 3 9 6 2" xfId="12364"/>
    <cellStyle name="Total 3 9 6 2 2" xfId="30691"/>
    <cellStyle name="Total 3 9 6 2 3" xfId="4339"/>
    <cellStyle name="Total 3 9 6 2 4" xfId="50969"/>
    <cellStyle name="Total 3 9 6 3" xfId="25421"/>
    <cellStyle name="Total 3 9 6 4" xfId="2923"/>
    <cellStyle name="Total 3 9 6 5" xfId="44828"/>
    <cellStyle name="Total 3 9 7" xfId="7351"/>
    <cellStyle name="Total 3 9 7 2" xfId="26803"/>
    <cellStyle name="Total 3 9 7 2 2" xfId="51718"/>
    <cellStyle name="Total 3 9 7 3" xfId="35353"/>
    <cellStyle name="Total 3 9 7 4" xfId="46209"/>
    <cellStyle name="Total 3 9 8" xfId="13956"/>
    <cellStyle name="Total 3 9 8 2" xfId="32283"/>
    <cellStyle name="Total 3 9 8 2 2" xfId="51972"/>
    <cellStyle name="Total 3 9 8 3" xfId="39188"/>
    <cellStyle name="Total 3 9 8 4" xfId="46687"/>
    <cellStyle name="Total 3 9 9" xfId="14118"/>
    <cellStyle name="Total 3 9 9 2" xfId="32445"/>
    <cellStyle name="Total 3 9 9 2 2" xfId="52065"/>
    <cellStyle name="Total 3 9 9 3" xfId="26895"/>
    <cellStyle name="Total 3 9 9 4" xfId="46849"/>
    <cellStyle name="Warning Text 2" xfId="451"/>
    <cellStyle name="Warning Text 3" xfId="452"/>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gif"/><Relationship Id="rId62"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130</xdr:row>
      <xdr:rowOff>0</xdr:rowOff>
    </xdr:from>
    <xdr:to>
      <xdr:col>3</xdr:col>
      <xdr:colOff>7067551</xdr:colOff>
      <xdr:row>140</xdr:row>
      <xdr:rowOff>71097</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5095876" y="20888325"/>
          <a:ext cx="7067550" cy="1690347"/>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141</xdr:row>
      <xdr:rowOff>38100</xdr:rowOff>
    </xdr:from>
    <xdr:to>
      <xdr:col>3</xdr:col>
      <xdr:colOff>7105651</xdr:colOff>
      <xdr:row>159</xdr:row>
      <xdr:rowOff>125007</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5095876" y="22707600"/>
          <a:ext cx="7105650" cy="3001557"/>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161</xdr:row>
      <xdr:rowOff>12700</xdr:rowOff>
    </xdr:from>
    <xdr:to>
      <xdr:col>3</xdr:col>
      <xdr:colOff>7143751</xdr:colOff>
      <xdr:row>165</xdr:row>
      <xdr:rowOff>78306</xdr:rowOff>
    </xdr:to>
    <xdr:pic>
      <xdr:nvPicPr>
        <xdr:cNvPr id="4"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095876" y="25920700"/>
          <a:ext cx="7143750" cy="713306"/>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167</xdr:row>
      <xdr:rowOff>0</xdr:rowOff>
    </xdr:from>
    <xdr:to>
      <xdr:col>3</xdr:col>
      <xdr:colOff>7105651</xdr:colOff>
      <xdr:row>175</xdr:row>
      <xdr:rowOff>124043</xdr:rowOff>
    </xdr:to>
    <xdr:pic>
      <xdr:nvPicPr>
        <xdr:cNvPr id="5"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5095876" y="26879550"/>
          <a:ext cx="7105650" cy="1419443"/>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182</xdr:row>
      <xdr:rowOff>1</xdr:rowOff>
    </xdr:from>
    <xdr:to>
      <xdr:col>3</xdr:col>
      <xdr:colOff>7001607</xdr:colOff>
      <xdr:row>205</xdr:row>
      <xdr:rowOff>38100</xdr:rowOff>
    </xdr:to>
    <xdr:pic>
      <xdr:nvPicPr>
        <xdr:cNvPr id="6"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5095876" y="29308426"/>
          <a:ext cx="7001606" cy="3762374"/>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0</xdr:colOff>
      <xdr:row>206</xdr:row>
      <xdr:rowOff>152400</xdr:rowOff>
    </xdr:from>
    <xdr:to>
      <xdr:col>4</xdr:col>
      <xdr:colOff>411389</xdr:colOff>
      <xdr:row>208</xdr:row>
      <xdr:rowOff>62396</xdr:rowOff>
    </xdr:to>
    <xdr:pic>
      <xdr:nvPicPr>
        <xdr:cNvPr id="7"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514600" y="16929100"/>
          <a:ext cx="8661400" cy="24130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208</xdr:row>
      <xdr:rowOff>76201</xdr:rowOff>
    </xdr:from>
    <xdr:to>
      <xdr:col>3</xdr:col>
      <xdr:colOff>6991351</xdr:colOff>
      <xdr:row>226</xdr:row>
      <xdr:rowOff>112997</xdr:rowOff>
    </xdr:to>
    <xdr:pic>
      <xdr:nvPicPr>
        <xdr:cNvPr id="8"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5095876" y="33594676"/>
          <a:ext cx="6991350" cy="2951446"/>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229</xdr:row>
      <xdr:rowOff>76201</xdr:rowOff>
    </xdr:from>
    <xdr:to>
      <xdr:col>3</xdr:col>
      <xdr:colOff>6610351</xdr:colOff>
      <xdr:row>259</xdr:row>
      <xdr:rowOff>39762</xdr:rowOff>
    </xdr:to>
    <xdr:pic>
      <xdr:nvPicPr>
        <xdr:cNvPr id="9" name="Picture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5095876" y="36995101"/>
          <a:ext cx="6610350" cy="483083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5</xdr:row>
      <xdr:rowOff>114300</xdr:rowOff>
    </xdr:from>
    <xdr:to>
      <xdr:col>3</xdr:col>
      <xdr:colOff>6762751</xdr:colOff>
      <xdr:row>29</xdr:row>
      <xdr:rowOff>115329</xdr:rowOff>
    </xdr:to>
    <xdr:pic>
      <xdr:nvPicPr>
        <xdr:cNvPr id="10" name="Picture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5095876" y="923925"/>
          <a:ext cx="6762750" cy="3887229"/>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1</xdr:colOff>
      <xdr:row>33</xdr:row>
      <xdr:rowOff>0</xdr:rowOff>
    </xdr:from>
    <xdr:to>
      <xdr:col>3</xdr:col>
      <xdr:colOff>6991351</xdr:colOff>
      <xdr:row>56</xdr:row>
      <xdr:rowOff>128814</xdr:rowOff>
    </xdr:to>
    <xdr:pic>
      <xdr:nvPicPr>
        <xdr:cNvPr id="14" name="Picture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5095876" y="5343525"/>
          <a:ext cx="6991350" cy="3853089"/>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oneCellAnchor>
    <xdr:from>
      <xdr:col>3</xdr:col>
      <xdr:colOff>4079875</xdr:colOff>
      <xdr:row>45</xdr:row>
      <xdr:rowOff>15875</xdr:rowOff>
    </xdr:from>
    <xdr:ext cx="3581400" cy="342900"/>
    <xdr:sp macro="" textlink="">
      <xdr:nvSpPr>
        <xdr:cNvPr id="15" name="Text Box 14"/>
        <xdr:cNvSpPr txBox="1">
          <a:spLocks noChangeArrowheads="1"/>
        </xdr:cNvSpPr>
      </xdr:nvSpPr>
      <xdr:spPr bwMode="auto">
        <a:xfrm>
          <a:off x="9175750" y="7331075"/>
          <a:ext cx="3581400" cy="342900"/>
        </a:xfrm>
        <a:prstGeom prst="rect">
          <a:avLst/>
        </a:prstGeom>
        <a:solidFill>
          <a:srgbClr val="FFFFFF"/>
        </a:solidFill>
        <a:ln w="9525">
          <a:solidFill>
            <a:srgbClr val="000000"/>
          </a:solidFill>
          <a:miter lim="800000"/>
          <a:headEnd/>
          <a:tailEnd/>
        </a:ln>
      </xdr:spPr>
      <xdr:txBody>
        <a:bodyPr wrap="none" lIns="18288" tIns="18288" rIns="0" bIns="0" anchor="t" upright="1">
          <a:spAutoFit/>
        </a:bodyPr>
        <a:lstStyle/>
        <a:p>
          <a:pPr algn="l" rtl="0">
            <a:defRPr sz="1000"/>
          </a:pPr>
          <a:r>
            <a:rPr lang="de-DE" sz="1000" b="0" i="0" u="none" strike="noStrike" baseline="0">
              <a:solidFill>
                <a:srgbClr val="000000"/>
              </a:solidFill>
              <a:latin typeface="Arial"/>
              <a:ea typeface="Arial"/>
              <a:cs typeface="Arial"/>
            </a:rPr>
            <a:t>STC: 1000 W/m2, 25 ºC, AM1.5 spectrum</a:t>
          </a:r>
        </a:p>
        <a:p>
          <a:pPr algn="l" rtl="0">
            <a:lnSpc>
              <a:spcPts val="1100"/>
            </a:lnSpc>
            <a:defRPr sz="1000"/>
          </a:pPr>
          <a:r>
            <a:rPr lang="de-DE" sz="1000" b="0" i="0" u="none" strike="noStrike" baseline="0">
              <a:solidFill>
                <a:srgbClr val="000000"/>
              </a:solidFill>
              <a:latin typeface="Arial"/>
              <a:ea typeface="Arial"/>
              <a:cs typeface="Arial"/>
            </a:rPr>
            <a:t>so 1000 hrs STC: 1000 W/m2 x 1000 h/yr = 1000 kWh/(m2yr)  </a:t>
          </a:r>
        </a:p>
      </xdr:txBody>
    </xdr:sp>
    <xdr:clientData/>
  </xdr:oneCellAnchor>
  <xdr:twoCellAnchor editAs="oneCell">
    <xdr:from>
      <xdr:col>3</xdr:col>
      <xdr:colOff>4041775</xdr:colOff>
      <xdr:row>47</xdr:row>
      <xdr:rowOff>127000</xdr:rowOff>
    </xdr:from>
    <xdr:to>
      <xdr:col>3</xdr:col>
      <xdr:colOff>6821714</xdr:colOff>
      <xdr:row>53</xdr:row>
      <xdr:rowOff>98287</xdr:rowOff>
    </xdr:to>
    <xdr:sp macro="" textlink="">
      <xdr:nvSpPr>
        <xdr:cNvPr id="16" name="Text Box 15"/>
        <xdr:cNvSpPr txBox="1">
          <a:spLocks noChangeArrowheads="1"/>
        </xdr:cNvSpPr>
      </xdr:nvSpPr>
      <xdr:spPr bwMode="auto">
        <a:xfrm>
          <a:off x="9137650" y="7766050"/>
          <a:ext cx="2779939" cy="942837"/>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Arial"/>
              <a:ea typeface="Arial"/>
              <a:cs typeface="Arial"/>
            </a:rPr>
            <a:t>To calculate the electricity yield the rated power therefore has to be multiplied by the equivalent number of hours full sun (for instance, per year), and corrected for the effects of non-STC conditions. See section 4.1.5 for details.</a:t>
          </a:r>
        </a:p>
        <a:p>
          <a:pPr algn="l" rtl="0">
            <a:defRPr sz="1000"/>
          </a:pPr>
          <a:endParaRPr lang="en-US" sz="1000" b="0" i="0" u="none" strike="noStrike" baseline="0">
            <a:solidFill>
              <a:srgbClr val="000000"/>
            </a:solidFill>
            <a:latin typeface="Arial"/>
            <a:ea typeface="Arial"/>
            <a:cs typeface="Arial"/>
          </a:endParaRPr>
        </a:p>
        <a:p>
          <a:pPr algn="l" rtl="0">
            <a:lnSpc>
              <a:spcPts val="1100"/>
            </a:lnSpc>
            <a:defRPr sz="1000"/>
          </a:pPr>
          <a:r>
            <a:rPr lang="en-US" sz="1000" b="1" i="0" u="none" strike="noStrike" baseline="0">
              <a:solidFill>
                <a:srgbClr val="000000"/>
              </a:solidFill>
              <a:latin typeface="Arial"/>
              <a:ea typeface="Arial"/>
              <a:cs typeface="Arial"/>
            </a:rPr>
            <a:t>Bron: </a:t>
          </a:r>
          <a:r>
            <a:rPr lang="en-US" sz="1000" b="0" i="0" u="none" strike="noStrike" baseline="0">
              <a:solidFill>
                <a:srgbClr val="000000"/>
              </a:solidFill>
              <a:latin typeface="Arial"/>
              <a:ea typeface="Arial"/>
              <a:cs typeface="Arial"/>
            </a:rPr>
            <a:t>ECN_20090201_PV in the urban environment.pdf</a:t>
          </a:r>
        </a:p>
      </xdr:txBody>
    </xdr:sp>
    <xdr:clientData/>
  </xdr:twoCellAnchor>
  <xdr:twoCellAnchor editAs="oneCell">
    <xdr:from>
      <xdr:col>2</xdr:col>
      <xdr:colOff>876301</xdr:colOff>
      <xdr:row>58</xdr:row>
      <xdr:rowOff>152400</xdr:rowOff>
    </xdr:from>
    <xdr:to>
      <xdr:col>3</xdr:col>
      <xdr:colOff>7216638</xdr:colOff>
      <xdr:row>74</xdr:row>
      <xdr:rowOff>110362</xdr:rowOff>
    </xdr:to>
    <xdr:pic>
      <xdr:nvPicPr>
        <xdr:cNvPr id="17"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5057776" y="9544050"/>
          <a:ext cx="7219950" cy="2548762"/>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editAs="oneCell">
    <xdr:from>
      <xdr:col>3</xdr:col>
      <xdr:colOff>0</xdr:colOff>
      <xdr:row>264</xdr:row>
      <xdr:rowOff>0</xdr:rowOff>
    </xdr:from>
    <xdr:to>
      <xdr:col>3</xdr:col>
      <xdr:colOff>6029325</xdr:colOff>
      <xdr:row>292</xdr:row>
      <xdr:rowOff>95054</xdr:rowOff>
    </xdr:to>
    <xdr:pic>
      <xdr:nvPicPr>
        <xdr:cNvPr id="19" name="Picture 1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5095875" y="43233975"/>
          <a:ext cx="6029325" cy="4628954"/>
        </a:xfrm>
        <a:prstGeom prst="rect">
          <a:avLst/>
        </a:prstGeom>
        <a:noFill/>
        <a:ln w="1">
          <a:solidFill>
            <a:srgbClr val="000000"/>
          </a:solidFill>
          <a:miter lim="800000"/>
          <a:headEnd/>
          <a:tailEnd/>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pic>
    <xdr:clientData/>
  </xdr:twoCellAnchor>
  <xdr:twoCellAnchor>
    <xdr:from>
      <xdr:col>3</xdr:col>
      <xdr:colOff>0</xdr:colOff>
      <xdr:row>297</xdr:row>
      <xdr:rowOff>0</xdr:rowOff>
    </xdr:from>
    <xdr:to>
      <xdr:col>3</xdr:col>
      <xdr:colOff>6311900</xdr:colOff>
      <xdr:row>313</xdr:row>
      <xdr:rowOff>25400</xdr:rowOff>
    </xdr:to>
    <xdr:pic>
      <xdr:nvPicPr>
        <xdr:cNvPr id="20" name="Picture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14600" y="48755300"/>
          <a:ext cx="6311900" cy="307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0</xdr:colOff>
      <xdr:row>76</xdr:row>
      <xdr:rowOff>0</xdr:rowOff>
    </xdr:from>
    <xdr:to>
      <xdr:col>3</xdr:col>
      <xdr:colOff>7194657</xdr:colOff>
      <xdr:row>112</xdr:row>
      <xdr:rowOff>19050</xdr:rowOff>
    </xdr:to>
    <xdr:pic>
      <xdr:nvPicPr>
        <xdr:cNvPr id="21" name="Picture 20"/>
        <xdr:cNvPicPr>
          <a:picLocks noChangeAspect="1"/>
        </xdr:cNvPicPr>
      </xdr:nvPicPr>
      <xdr:blipFill>
        <a:blip xmlns:r="http://schemas.openxmlformats.org/officeDocument/2006/relationships" r:embed="rId14"/>
        <a:stretch>
          <a:fillRect/>
        </a:stretch>
      </xdr:blipFill>
      <xdr:spPr>
        <a:xfrm>
          <a:off x="5095875" y="12306300"/>
          <a:ext cx="7194657" cy="5848350"/>
        </a:xfrm>
        <a:prstGeom prst="rect">
          <a:avLst/>
        </a:prstGeom>
      </xdr:spPr>
    </xdr:pic>
    <xdr:clientData/>
  </xdr:twoCellAnchor>
  <xdr:twoCellAnchor editAs="oneCell">
    <xdr:from>
      <xdr:col>3</xdr:col>
      <xdr:colOff>207066</xdr:colOff>
      <xdr:row>564</xdr:row>
      <xdr:rowOff>33131</xdr:rowOff>
    </xdr:from>
    <xdr:to>
      <xdr:col>3</xdr:col>
      <xdr:colOff>6472445</xdr:colOff>
      <xdr:row>572</xdr:row>
      <xdr:rowOff>118855</xdr:rowOff>
    </xdr:to>
    <xdr:pic>
      <xdr:nvPicPr>
        <xdr:cNvPr id="3074" name="Picture 2"/>
        <xdr:cNvPicPr>
          <a:picLocks noChangeAspect="1" noChangeArrowheads="1"/>
        </xdr:cNvPicPr>
      </xdr:nvPicPr>
      <xdr:blipFill>
        <a:blip xmlns:r="http://schemas.openxmlformats.org/officeDocument/2006/relationships" r:embed="rId15"/>
        <a:srcRect/>
        <a:stretch>
          <a:fillRect/>
        </a:stretch>
      </xdr:blipFill>
      <xdr:spPr bwMode="auto">
        <a:xfrm>
          <a:off x="5300870" y="85501370"/>
          <a:ext cx="6265379" cy="1410942"/>
        </a:xfrm>
        <a:prstGeom prst="rect">
          <a:avLst/>
        </a:prstGeom>
        <a:noFill/>
      </xdr:spPr>
    </xdr:pic>
    <xdr:clientData/>
  </xdr:twoCellAnchor>
  <xdr:twoCellAnchor editAs="oneCell">
    <xdr:from>
      <xdr:col>3</xdr:col>
      <xdr:colOff>171450</xdr:colOff>
      <xdr:row>585</xdr:row>
      <xdr:rowOff>38100</xdr:rowOff>
    </xdr:from>
    <xdr:to>
      <xdr:col>3</xdr:col>
      <xdr:colOff>7743825</xdr:colOff>
      <xdr:row>599</xdr:row>
      <xdr:rowOff>98440</xdr:rowOff>
    </xdr:to>
    <xdr:pic>
      <xdr:nvPicPr>
        <xdr:cNvPr id="3076" name="Picture 4"/>
        <xdr:cNvPicPr>
          <a:picLocks noChangeAspect="1" noChangeArrowheads="1"/>
        </xdr:cNvPicPr>
      </xdr:nvPicPr>
      <xdr:blipFill>
        <a:blip xmlns:r="http://schemas.openxmlformats.org/officeDocument/2006/relationships" r:embed="rId16"/>
        <a:srcRect/>
        <a:stretch>
          <a:fillRect/>
        </a:stretch>
      </xdr:blipFill>
      <xdr:spPr bwMode="auto">
        <a:xfrm>
          <a:off x="5267325" y="87172800"/>
          <a:ext cx="7572375" cy="2327290"/>
        </a:xfrm>
        <a:prstGeom prst="rect">
          <a:avLst/>
        </a:prstGeom>
        <a:noFill/>
      </xdr:spPr>
    </xdr:pic>
    <xdr:clientData/>
  </xdr:twoCellAnchor>
  <xdr:twoCellAnchor editAs="oneCell">
    <xdr:from>
      <xdr:col>3</xdr:col>
      <xdr:colOff>142876</xdr:colOff>
      <xdr:row>613</xdr:row>
      <xdr:rowOff>57151</xdr:rowOff>
    </xdr:from>
    <xdr:to>
      <xdr:col>3</xdr:col>
      <xdr:colOff>5591175</xdr:colOff>
      <xdr:row>636</xdr:row>
      <xdr:rowOff>75091</xdr:rowOff>
    </xdr:to>
    <xdr:pic>
      <xdr:nvPicPr>
        <xdr:cNvPr id="3079" name="Picture 7"/>
        <xdr:cNvPicPr>
          <a:picLocks noChangeAspect="1" noChangeArrowheads="1"/>
        </xdr:cNvPicPr>
      </xdr:nvPicPr>
      <xdr:blipFill>
        <a:blip xmlns:r="http://schemas.openxmlformats.org/officeDocument/2006/relationships" r:embed="rId17"/>
        <a:srcRect/>
        <a:stretch>
          <a:fillRect/>
        </a:stretch>
      </xdr:blipFill>
      <xdr:spPr bwMode="auto">
        <a:xfrm>
          <a:off x="5238751" y="91725751"/>
          <a:ext cx="5448299" cy="3742215"/>
        </a:xfrm>
        <a:prstGeom prst="rect">
          <a:avLst/>
        </a:prstGeom>
        <a:noFill/>
      </xdr:spPr>
    </xdr:pic>
    <xdr:clientData/>
  </xdr:twoCellAnchor>
  <xdr:twoCellAnchor editAs="oneCell">
    <xdr:from>
      <xdr:col>3</xdr:col>
      <xdr:colOff>47625</xdr:colOff>
      <xdr:row>697</xdr:row>
      <xdr:rowOff>85725</xdr:rowOff>
    </xdr:from>
    <xdr:to>
      <xdr:col>3</xdr:col>
      <xdr:colOff>5514975</xdr:colOff>
      <xdr:row>734</xdr:row>
      <xdr:rowOff>95250</xdr:rowOff>
    </xdr:to>
    <xdr:pic>
      <xdr:nvPicPr>
        <xdr:cNvPr id="2050" name="Picture 2"/>
        <xdr:cNvPicPr>
          <a:picLocks noChangeAspect="1" noChangeArrowheads="1"/>
        </xdr:cNvPicPr>
      </xdr:nvPicPr>
      <xdr:blipFill>
        <a:blip xmlns:r="http://schemas.openxmlformats.org/officeDocument/2006/relationships" r:embed="rId18"/>
        <a:srcRect/>
        <a:stretch>
          <a:fillRect/>
        </a:stretch>
      </xdr:blipFill>
      <xdr:spPr bwMode="auto">
        <a:xfrm>
          <a:off x="5143500" y="111213900"/>
          <a:ext cx="5467350" cy="6000750"/>
        </a:xfrm>
        <a:prstGeom prst="rect">
          <a:avLst/>
        </a:prstGeom>
        <a:noFill/>
      </xdr:spPr>
    </xdr:pic>
    <xdr:clientData/>
  </xdr:twoCellAnchor>
  <xdr:twoCellAnchor editAs="oneCell">
    <xdr:from>
      <xdr:col>2</xdr:col>
      <xdr:colOff>895350</xdr:colOff>
      <xdr:row>755</xdr:row>
      <xdr:rowOff>85725</xdr:rowOff>
    </xdr:from>
    <xdr:to>
      <xdr:col>3</xdr:col>
      <xdr:colOff>5416412</xdr:colOff>
      <xdr:row>772</xdr:row>
      <xdr:rowOff>38100</xdr:rowOff>
    </xdr:to>
    <xdr:pic>
      <xdr:nvPicPr>
        <xdr:cNvPr id="4100" name="Picture 4"/>
        <xdr:cNvPicPr>
          <a:picLocks noChangeAspect="1" noChangeArrowheads="1"/>
        </xdr:cNvPicPr>
      </xdr:nvPicPr>
      <xdr:blipFill>
        <a:blip xmlns:r="http://schemas.openxmlformats.org/officeDocument/2006/relationships" r:embed="rId19"/>
        <a:srcRect/>
        <a:stretch>
          <a:fillRect/>
        </a:stretch>
      </xdr:blipFill>
      <xdr:spPr bwMode="auto">
        <a:xfrm>
          <a:off x="5076825" y="116233575"/>
          <a:ext cx="5419725" cy="2705100"/>
        </a:xfrm>
        <a:prstGeom prst="rect">
          <a:avLst/>
        </a:prstGeom>
        <a:noFill/>
      </xdr:spPr>
    </xdr:pic>
    <xdr:clientData/>
  </xdr:twoCellAnchor>
  <xdr:twoCellAnchor editAs="oneCell">
    <xdr:from>
      <xdr:col>3</xdr:col>
      <xdr:colOff>180975</xdr:colOff>
      <xdr:row>793</xdr:row>
      <xdr:rowOff>38100</xdr:rowOff>
    </xdr:from>
    <xdr:to>
      <xdr:col>3</xdr:col>
      <xdr:colOff>5619750</xdr:colOff>
      <xdr:row>820</xdr:row>
      <xdr:rowOff>38100</xdr:rowOff>
    </xdr:to>
    <xdr:pic>
      <xdr:nvPicPr>
        <xdr:cNvPr id="4102" name="Picture 6"/>
        <xdr:cNvPicPr>
          <a:picLocks noChangeAspect="1" noChangeArrowheads="1"/>
        </xdr:cNvPicPr>
      </xdr:nvPicPr>
      <xdr:blipFill>
        <a:blip xmlns:r="http://schemas.openxmlformats.org/officeDocument/2006/relationships" r:embed="rId20"/>
        <a:srcRect/>
        <a:stretch>
          <a:fillRect/>
        </a:stretch>
      </xdr:blipFill>
      <xdr:spPr bwMode="auto">
        <a:xfrm>
          <a:off x="5276850" y="122339100"/>
          <a:ext cx="5438775" cy="4371975"/>
        </a:xfrm>
        <a:prstGeom prst="rect">
          <a:avLst/>
        </a:prstGeom>
        <a:noFill/>
      </xdr:spPr>
    </xdr:pic>
    <xdr:clientData/>
  </xdr:twoCellAnchor>
  <xdr:twoCellAnchor editAs="oneCell">
    <xdr:from>
      <xdr:col>3</xdr:col>
      <xdr:colOff>66675</xdr:colOff>
      <xdr:row>838</xdr:row>
      <xdr:rowOff>95250</xdr:rowOff>
    </xdr:from>
    <xdr:to>
      <xdr:col>3</xdr:col>
      <xdr:colOff>5543550</xdr:colOff>
      <xdr:row>859</xdr:row>
      <xdr:rowOff>0</xdr:rowOff>
    </xdr:to>
    <xdr:pic>
      <xdr:nvPicPr>
        <xdr:cNvPr id="4104" name="Picture 8"/>
        <xdr:cNvPicPr>
          <a:picLocks noChangeAspect="1" noChangeArrowheads="1"/>
        </xdr:cNvPicPr>
      </xdr:nvPicPr>
      <xdr:blipFill>
        <a:blip xmlns:r="http://schemas.openxmlformats.org/officeDocument/2006/relationships" r:embed="rId21"/>
        <a:srcRect/>
        <a:stretch>
          <a:fillRect/>
        </a:stretch>
      </xdr:blipFill>
      <xdr:spPr bwMode="auto">
        <a:xfrm>
          <a:off x="5162550" y="129682875"/>
          <a:ext cx="5476875" cy="3305175"/>
        </a:xfrm>
        <a:prstGeom prst="rect">
          <a:avLst/>
        </a:prstGeom>
        <a:noFill/>
      </xdr:spPr>
    </xdr:pic>
    <xdr:clientData/>
  </xdr:twoCellAnchor>
  <xdr:twoCellAnchor editAs="oneCell">
    <xdr:from>
      <xdr:col>3</xdr:col>
      <xdr:colOff>209550</xdr:colOff>
      <xdr:row>324</xdr:row>
      <xdr:rowOff>0</xdr:rowOff>
    </xdr:from>
    <xdr:to>
      <xdr:col>4</xdr:col>
      <xdr:colOff>495300</xdr:colOff>
      <xdr:row>333</xdr:row>
      <xdr:rowOff>47625</xdr:rowOff>
    </xdr:to>
    <xdr:pic>
      <xdr:nvPicPr>
        <xdr:cNvPr id="4098" name="Picture 2"/>
        <xdr:cNvPicPr>
          <a:picLocks noChangeAspect="1" noChangeArrowheads="1"/>
        </xdr:cNvPicPr>
      </xdr:nvPicPr>
      <xdr:blipFill>
        <a:blip xmlns:r="http://schemas.openxmlformats.org/officeDocument/2006/relationships" r:embed="rId22"/>
        <a:srcRect/>
        <a:stretch>
          <a:fillRect/>
        </a:stretch>
      </xdr:blipFill>
      <xdr:spPr bwMode="auto">
        <a:xfrm>
          <a:off x="5305425" y="54244875"/>
          <a:ext cx="8077200" cy="1504950"/>
        </a:xfrm>
        <a:prstGeom prst="rect">
          <a:avLst/>
        </a:prstGeom>
        <a:noFill/>
      </xdr:spPr>
    </xdr:pic>
    <xdr:clientData/>
  </xdr:twoCellAnchor>
  <xdr:twoCellAnchor editAs="oneCell">
    <xdr:from>
      <xdr:col>3</xdr:col>
      <xdr:colOff>38100</xdr:colOff>
      <xdr:row>336</xdr:row>
      <xdr:rowOff>76200</xdr:rowOff>
    </xdr:from>
    <xdr:to>
      <xdr:col>3</xdr:col>
      <xdr:colOff>6105525</xdr:colOff>
      <xdr:row>371</xdr:row>
      <xdr:rowOff>85725</xdr:rowOff>
    </xdr:to>
    <xdr:pic>
      <xdr:nvPicPr>
        <xdr:cNvPr id="11" name="Picture 4"/>
        <xdr:cNvPicPr>
          <a:picLocks noChangeAspect="1" noChangeArrowheads="1"/>
        </xdr:cNvPicPr>
      </xdr:nvPicPr>
      <xdr:blipFill>
        <a:blip xmlns:r="http://schemas.openxmlformats.org/officeDocument/2006/relationships" r:embed="rId23"/>
        <a:srcRect/>
        <a:stretch>
          <a:fillRect/>
        </a:stretch>
      </xdr:blipFill>
      <xdr:spPr bwMode="auto">
        <a:xfrm>
          <a:off x="5133975" y="56292750"/>
          <a:ext cx="6067425" cy="5695950"/>
        </a:xfrm>
        <a:prstGeom prst="rect">
          <a:avLst/>
        </a:prstGeom>
        <a:noFill/>
      </xdr:spPr>
    </xdr:pic>
    <xdr:clientData/>
  </xdr:twoCellAnchor>
  <xdr:twoCellAnchor editAs="oneCell">
    <xdr:from>
      <xdr:col>3</xdr:col>
      <xdr:colOff>85725</xdr:colOff>
      <xdr:row>861</xdr:row>
      <xdr:rowOff>85725</xdr:rowOff>
    </xdr:from>
    <xdr:to>
      <xdr:col>3</xdr:col>
      <xdr:colOff>5667375</xdr:colOff>
      <xdr:row>891</xdr:row>
      <xdr:rowOff>85725</xdr:rowOff>
    </xdr:to>
    <xdr:pic>
      <xdr:nvPicPr>
        <xdr:cNvPr id="4103" name="Picture 7"/>
        <xdr:cNvPicPr>
          <a:picLocks noChangeAspect="1" noChangeArrowheads="1"/>
        </xdr:cNvPicPr>
      </xdr:nvPicPr>
      <xdr:blipFill>
        <a:blip xmlns:r="http://schemas.openxmlformats.org/officeDocument/2006/relationships" r:embed="rId24"/>
        <a:srcRect/>
        <a:stretch>
          <a:fillRect/>
        </a:stretch>
      </xdr:blipFill>
      <xdr:spPr bwMode="auto">
        <a:xfrm>
          <a:off x="5181600" y="137931525"/>
          <a:ext cx="5581650" cy="4857750"/>
        </a:xfrm>
        <a:prstGeom prst="rect">
          <a:avLst/>
        </a:prstGeom>
        <a:noFill/>
      </xdr:spPr>
    </xdr:pic>
    <xdr:clientData/>
  </xdr:twoCellAnchor>
  <xdr:twoCellAnchor editAs="oneCell">
    <xdr:from>
      <xdr:col>3</xdr:col>
      <xdr:colOff>28575</xdr:colOff>
      <xdr:row>891</xdr:row>
      <xdr:rowOff>142875</xdr:rowOff>
    </xdr:from>
    <xdr:to>
      <xdr:col>3</xdr:col>
      <xdr:colOff>5667375</xdr:colOff>
      <xdr:row>922</xdr:row>
      <xdr:rowOff>57150</xdr:rowOff>
    </xdr:to>
    <xdr:pic>
      <xdr:nvPicPr>
        <xdr:cNvPr id="4105" name="Picture 9"/>
        <xdr:cNvPicPr>
          <a:picLocks noChangeAspect="1" noChangeArrowheads="1"/>
        </xdr:cNvPicPr>
      </xdr:nvPicPr>
      <xdr:blipFill>
        <a:blip xmlns:r="http://schemas.openxmlformats.org/officeDocument/2006/relationships" r:embed="rId25"/>
        <a:srcRect/>
        <a:stretch>
          <a:fillRect/>
        </a:stretch>
      </xdr:blipFill>
      <xdr:spPr bwMode="auto">
        <a:xfrm>
          <a:off x="5124450" y="142846425"/>
          <a:ext cx="5638800" cy="4933950"/>
        </a:xfrm>
        <a:prstGeom prst="rect">
          <a:avLst/>
        </a:prstGeom>
        <a:noFill/>
      </xdr:spPr>
    </xdr:pic>
    <xdr:clientData/>
  </xdr:twoCellAnchor>
  <xdr:twoCellAnchor editAs="oneCell">
    <xdr:from>
      <xdr:col>3</xdr:col>
      <xdr:colOff>166067</xdr:colOff>
      <xdr:row>939</xdr:row>
      <xdr:rowOff>78685</xdr:rowOff>
    </xdr:from>
    <xdr:to>
      <xdr:col>3</xdr:col>
      <xdr:colOff>5290517</xdr:colOff>
      <xdr:row>952</xdr:row>
      <xdr:rowOff>55080</xdr:rowOff>
    </xdr:to>
    <xdr:pic>
      <xdr:nvPicPr>
        <xdr:cNvPr id="4108" name="Picture 12"/>
        <xdr:cNvPicPr>
          <a:picLocks noChangeAspect="1" noChangeArrowheads="1"/>
        </xdr:cNvPicPr>
      </xdr:nvPicPr>
      <xdr:blipFill>
        <a:blip xmlns:r="http://schemas.openxmlformats.org/officeDocument/2006/relationships" r:embed="rId26"/>
        <a:srcRect/>
        <a:stretch>
          <a:fillRect/>
        </a:stretch>
      </xdr:blipFill>
      <xdr:spPr bwMode="auto">
        <a:xfrm>
          <a:off x="5259871" y="167478489"/>
          <a:ext cx="5124450" cy="2452895"/>
        </a:xfrm>
        <a:prstGeom prst="rect">
          <a:avLst/>
        </a:prstGeom>
        <a:noFill/>
      </xdr:spPr>
    </xdr:pic>
    <xdr:clientData/>
  </xdr:twoCellAnchor>
  <xdr:twoCellAnchor editAs="oneCell">
    <xdr:from>
      <xdr:col>3</xdr:col>
      <xdr:colOff>19051</xdr:colOff>
      <xdr:row>394</xdr:row>
      <xdr:rowOff>152400</xdr:rowOff>
    </xdr:from>
    <xdr:to>
      <xdr:col>3</xdr:col>
      <xdr:colOff>6896101</xdr:colOff>
      <xdr:row>421</xdr:row>
      <xdr:rowOff>4362</xdr:rowOff>
    </xdr:to>
    <xdr:pic>
      <xdr:nvPicPr>
        <xdr:cNvPr id="12" name="Picture 9"/>
        <xdr:cNvPicPr>
          <a:picLocks noChangeAspect="1" noChangeArrowheads="1"/>
        </xdr:cNvPicPr>
      </xdr:nvPicPr>
      <xdr:blipFill>
        <a:blip xmlns:r="http://schemas.openxmlformats.org/officeDocument/2006/relationships" r:embed="rId27"/>
        <a:srcRect/>
        <a:stretch>
          <a:fillRect/>
        </a:stretch>
      </xdr:blipFill>
      <xdr:spPr bwMode="auto">
        <a:xfrm>
          <a:off x="5114926" y="65589150"/>
          <a:ext cx="6877050" cy="4223937"/>
        </a:xfrm>
        <a:prstGeom prst="rect">
          <a:avLst/>
        </a:prstGeom>
        <a:noFill/>
      </xdr:spPr>
    </xdr:pic>
    <xdr:clientData/>
  </xdr:twoCellAnchor>
  <xdr:twoCellAnchor editAs="oneCell">
    <xdr:from>
      <xdr:col>3</xdr:col>
      <xdr:colOff>95250</xdr:colOff>
      <xdr:row>436</xdr:row>
      <xdr:rowOff>66675</xdr:rowOff>
    </xdr:from>
    <xdr:to>
      <xdr:col>3</xdr:col>
      <xdr:colOff>6677025</xdr:colOff>
      <xdr:row>449</xdr:row>
      <xdr:rowOff>52585</xdr:rowOff>
    </xdr:to>
    <xdr:pic>
      <xdr:nvPicPr>
        <xdr:cNvPr id="4110" name="Picture 14"/>
        <xdr:cNvPicPr>
          <a:picLocks noChangeAspect="1" noChangeArrowheads="1"/>
        </xdr:cNvPicPr>
      </xdr:nvPicPr>
      <xdr:blipFill>
        <a:blip xmlns:r="http://schemas.openxmlformats.org/officeDocument/2006/relationships" r:embed="rId28"/>
        <a:srcRect/>
        <a:stretch>
          <a:fillRect/>
        </a:stretch>
      </xdr:blipFill>
      <xdr:spPr bwMode="auto">
        <a:xfrm>
          <a:off x="5191125" y="72304275"/>
          <a:ext cx="6581775" cy="2090935"/>
        </a:xfrm>
        <a:prstGeom prst="rect">
          <a:avLst/>
        </a:prstGeom>
        <a:noFill/>
      </xdr:spPr>
    </xdr:pic>
    <xdr:clientData/>
  </xdr:twoCellAnchor>
  <xdr:twoCellAnchor editAs="oneCell">
    <xdr:from>
      <xdr:col>3</xdr:col>
      <xdr:colOff>114300</xdr:colOff>
      <xdr:row>1067</xdr:row>
      <xdr:rowOff>9525</xdr:rowOff>
    </xdr:from>
    <xdr:to>
      <xdr:col>3</xdr:col>
      <xdr:colOff>7753350</xdr:colOff>
      <xdr:row>1092</xdr:row>
      <xdr:rowOff>85637</xdr:rowOff>
    </xdr:to>
    <xdr:pic>
      <xdr:nvPicPr>
        <xdr:cNvPr id="4148" name="Picture 52"/>
        <xdr:cNvPicPr>
          <a:picLocks noChangeAspect="1" noChangeArrowheads="1"/>
        </xdr:cNvPicPr>
      </xdr:nvPicPr>
      <xdr:blipFill>
        <a:blip xmlns:r="http://schemas.openxmlformats.org/officeDocument/2006/relationships" r:embed="rId29"/>
        <a:srcRect/>
        <a:stretch>
          <a:fillRect/>
        </a:stretch>
      </xdr:blipFill>
      <xdr:spPr bwMode="auto">
        <a:xfrm>
          <a:off x="5210175" y="188214000"/>
          <a:ext cx="7639050" cy="4124237"/>
        </a:xfrm>
        <a:prstGeom prst="rect">
          <a:avLst/>
        </a:prstGeom>
        <a:noFill/>
      </xdr:spPr>
    </xdr:pic>
    <xdr:clientData/>
  </xdr:twoCellAnchor>
  <xdr:twoCellAnchor editAs="oneCell">
    <xdr:from>
      <xdr:col>3</xdr:col>
      <xdr:colOff>21980</xdr:colOff>
      <xdr:row>1114</xdr:row>
      <xdr:rowOff>29308</xdr:rowOff>
    </xdr:from>
    <xdr:to>
      <xdr:col>3</xdr:col>
      <xdr:colOff>6520961</xdr:colOff>
      <xdr:row>1128</xdr:row>
      <xdr:rowOff>70674</xdr:rowOff>
    </xdr:to>
    <xdr:pic>
      <xdr:nvPicPr>
        <xdr:cNvPr id="4152" name="Picture 56"/>
        <xdr:cNvPicPr>
          <a:picLocks noChangeAspect="1" noChangeArrowheads="1"/>
        </xdr:cNvPicPr>
      </xdr:nvPicPr>
      <xdr:blipFill>
        <a:blip xmlns:r="http://schemas.openxmlformats.org/officeDocument/2006/relationships" r:embed="rId30"/>
        <a:srcRect/>
        <a:stretch>
          <a:fillRect/>
        </a:stretch>
      </xdr:blipFill>
      <xdr:spPr bwMode="auto">
        <a:xfrm>
          <a:off x="5114192" y="194962096"/>
          <a:ext cx="6498981" cy="2298059"/>
        </a:xfrm>
        <a:prstGeom prst="rect">
          <a:avLst/>
        </a:prstGeom>
        <a:noFill/>
      </xdr:spPr>
    </xdr:pic>
    <xdr:clientData/>
  </xdr:twoCellAnchor>
  <xdr:twoCellAnchor editAs="oneCell">
    <xdr:from>
      <xdr:col>1</xdr:col>
      <xdr:colOff>2662445</xdr:colOff>
      <xdr:row>1379</xdr:row>
      <xdr:rowOff>103119</xdr:rowOff>
    </xdr:from>
    <xdr:to>
      <xdr:col>4</xdr:col>
      <xdr:colOff>950844</xdr:colOff>
      <xdr:row>1409</xdr:row>
      <xdr:rowOff>12347</xdr:rowOff>
    </xdr:to>
    <xdr:pic>
      <xdr:nvPicPr>
        <xdr:cNvPr id="4155" name="Picture 59"/>
        <xdr:cNvPicPr>
          <a:picLocks noChangeAspect="1" noChangeArrowheads="1"/>
        </xdr:cNvPicPr>
      </xdr:nvPicPr>
      <xdr:blipFill>
        <a:blip xmlns:r="http://schemas.openxmlformats.org/officeDocument/2006/relationships" r:embed="rId31"/>
        <a:srcRect/>
        <a:stretch>
          <a:fillRect/>
        </a:stretch>
      </xdr:blipFill>
      <xdr:spPr bwMode="auto">
        <a:xfrm>
          <a:off x="2960619" y="219062162"/>
          <a:ext cx="9817790" cy="4903642"/>
        </a:xfrm>
        <a:prstGeom prst="rect">
          <a:avLst/>
        </a:prstGeom>
        <a:noFill/>
      </xdr:spPr>
    </xdr:pic>
    <xdr:clientData/>
  </xdr:twoCellAnchor>
  <xdr:twoCellAnchor editAs="oneCell">
    <xdr:from>
      <xdr:col>3</xdr:col>
      <xdr:colOff>99391</xdr:colOff>
      <xdr:row>1409</xdr:row>
      <xdr:rowOff>49695</xdr:rowOff>
    </xdr:from>
    <xdr:to>
      <xdr:col>3</xdr:col>
      <xdr:colOff>4663108</xdr:colOff>
      <xdr:row>1428</xdr:row>
      <xdr:rowOff>26702</xdr:rowOff>
    </xdr:to>
    <xdr:pic>
      <xdr:nvPicPr>
        <xdr:cNvPr id="4157" name="Picture 61"/>
        <xdr:cNvPicPr>
          <a:picLocks noChangeAspect="1" noChangeArrowheads="1"/>
        </xdr:cNvPicPr>
      </xdr:nvPicPr>
      <xdr:blipFill>
        <a:blip xmlns:r="http://schemas.openxmlformats.org/officeDocument/2006/relationships" r:embed="rId32"/>
        <a:srcRect/>
        <a:stretch>
          <a:fillRect/>
        </a:stretch>
      </xdr:blipFill>
      <xdr:spPr bwMode="auto">
        <a:xfrm>
          <a:off x="5193195" y="224003152"/>
          <a:ext cx="4563717" cy="3124398"/>
        </a:xfrm>
        <a:prstGeom prst="rect">
          <a:avLst/>
        </a:prstGeom>
        <a:noFill/>
      </xdr:spPr>
    </xdr:pic>
    <xdr:clientData/>
  </xdr:twoCellAnchor>
  <xdr:twoCellAnchor editAs="oneCell">
    <xdr:from>
      <xdr:col>2</xdr:col>
      <xdr:colOff>123827</xdr:colOff>
      <xdr:row>1509</xdr:row>
      <xdr:rowOff>77495</xdr:rowOff>
    </xdr:from>
    <xdr:to>
      <xdr:col>3</xdr:col>
      <xdr:colOff>7766603</xdr:colOff>
      <xdr:row>1534</xdr:row>
      <xdr:rowOff>57149</xdr:rowOff>
    </xdr:to>
    <xdr:pic>
      <xdr:nvPicPr>
        <xdr:cNvPr id="13" name="Picture 59"/>
        <xdr:cNvPicPr>
          <a:picLocks noChangeAspect="1" noChangeArrowheads="1"/>
        </xdr:cNvPicPr>
      </xdr:nvPicPr>
      <xdr:blipFill>
        <a:blip xmlns:r="http://schemas.openxmlformats.org/officeDocument/2006/relationships" r:embed="rId33"/>
        <a:srcRect/>
        <a:stretch>
          <a:fillRect/>
        </a:stretch>
      </xdr:blipFill>
      <xdr:spPr bwMode="auto">
        <a:xfrm>
          <a:off x="3771902" y="246270170"/>
          <a:ext cx="8023776" cy="4027779"/>
        </a:xfrm>
        <a:prstGeom prst="rect">
          <a:avLst/>
        </a:prstGeom>
        <a:noFill/>
      </xdr:spPr>
    </xdr:pic>
    <xdr:clientData/>
  </xdr:twoCellAnchor>
  <xdr:twoCellAnchor editAs="oneCell">
    <xdr:from>
      <xdr:col>3</xdr:col>
      <xdr:colOff>161925</xdr:colOff>
      <xdr:row>1569</xdr:row>
      <xdr:rowOff>19050</xdr:rowOff>
    </xdr:from>
    <xdr:to>
      <xdr:col>3</xdr:col>
      <xdr:colOff>2954821</xdr:colOff>
      <xdr:row>1591</xdr:row>
      <xdr:rowOff>117379</xdr:rowOff>
    </xdr:to>
    <xdr:pic>
      <xdr:nvPicPr>
        <xdr:cNvPr id="39" name="Picture 62"/>
        <xdr:cNvPicPr>
          <a:picLocks noChangeAspect="1" noChangeArrowheads="1"/>
        </xdr:cNvPicPr>
      </xdr:nvPicPr>
      <xdr:blipFill>
        <a:blip xmlns:r="http://schemas.openxmlformats.org/officeDocument/2006/relationships" r:embed="rId34"/>
        <a:srcRect/>
        <a:stretch>
          <a:fillRect/>
        </a:stretch>
      </xdr:blipFill>
      <xdr:spPr bwMode="auto">
        <a:xfrm>
          <a:off x="5257800" y="238182150"/>
          <a:ext cx="2792896" cy="3660679"/>
        </a:xfrm>
        <a:prstGeom prst="rect">
          <a:avLst/>
        </a:prstGeom>
        <a:noFill/>
      </xdr:spPr>
    </xdr:pic>
    <xdr:clientData/>
  </xdr:twoCellAnchor>
  <xdr:twoCellAnchor editAs="oneCell">
    <xdr:from>
      <xdr:col>3</xdr:col>
      <xdr:colOff>114300</xdr:colOff>
      <xdr:row>1605</xdr:row>
      <xdr:rowOff>19050</xdr:rowOff>
    </xdr:from>
    <xdr:to>
      <xdr:col>3</xdr:col>
      <xdr:colOff>3190875</xdr:colOff>
      <xdr:row>1621</xdr:row>
      <xdr:rowOff>114301</xdr:rowOff>
    </xdr:to>
    <xdr:pic>
      <xdr:nvPicPr>
        <xdr:cNvPr id="18" name="Picture 61"/>
        <xdr:cNvPicPr>
          <a:picLocks noChangeAspect="1" noChangeArrowheads="1"/>
        </xdr:cNvPicPr>
      </xdr:nvPicPr>
      <xdr:blipFill>
        <a:blip xmlns:r="http://schemas.openxmlformats.org/officeDocument/2006/relationships" r:embed="rId35"/>
        <a:srcRect/>
        <a:stretch>
          <a:fillRect/>
        </a:stretch>
      </xdr:blipFill>
      <xdr:spPr bwMode="auto">
        <a:xfrm>
          <a:off x="5210175" y="244011450"/>
          <a:ext cx="3076575" cy="2686050"/>
        </a:xfrm>
        <a:prstGeom prst="rect">
          <a:avLst/>
        </a:prstGeom>
        <a:noFill/>
      </xdr:spPr>
    </xdr:pic>
    <xdr:clientData/>
  </xdr:twoCellAnchor>
  <xdr:twoCellAnchor editAs="oneCell">
    <xdr:from>
      <xdr:col>3</xdr:col>
      <xdr:colOff>3305175</xdr:colOff>
      <xdr:row>1605</xdr:row>
      <xdr:rowOff>66675</xdr:rowOff>
    </xdr:from>
    <xdr:to>
      <xdr:col>3</xdr:col>
      <xdr:colOff>6772275</xdr:colOff>
      <xdr:row>1614</xdr:row>
      <xdr:rowOff>34477</xdr:rowOff>
    </xdr:to>
    <xdr:pic>
      <xdr:nvPicPr>
        <xdr:cNvPr id="4159" name="Picture 63"/>
        <xdr:cNvPicPr>
          <a:picLocks noChangeAspect="1" noChangeArrowheads="1"/>
        </xdr:cNvPicPr>
      </xdr:nvPicPr>
      <xdr:blipFill>
        <a:blip xmlns:r="http://schemas.openxmlformats.org/officeDocument/2006/relationships" r:embed="rId36"/>
        <a:srcRect/>
        <a:stretch>
          <a:fillRect/>
        </a:stretch>
      </xdr:blipFill>
      <xdr:spPr bwMode="auto">
        <a:xfrm>
          <a:off x="8401050" y="244059075"/>
          <a:ext cx="3467100" cy="1425127"/>
        </a:xfrm>
        <a:prstGeom prst="rect">
          <a:avLst/>
        </a:prstGeom>
        <a:noFill/>
      </xdr:spPr>
    </xdr:pic>
    <xdr:clientData/>
  </xdr:twoCellAnchor>
  <xdr:twoCellAnchor editAs="oneCell">
    <xdr:from>
      <xdr:col>3</xdr:col>
      <xdr:colOff>3343274</xdr:colOff>
      <xdr:row>1614</xdr:row>
      <xdr:rowOff>66676</xdr:rowOff>
    </xdr:from>
    <xdr:to>
      <xdr:col>3</xdr:col>
      <xdr:colOff>6781799</xdr:colOff>
      <xdr:row>1616</xdr:row>
      <xdr:rowOff>49582</xdr:rowOff>
    </xdr:to>
    <xdr:pic>
      <xdr:nvPicPr>
        <xdr:cNvPr id="4161" name="Picture 65"/>
        <xdr:cNvPicPr>
          <a:picLocks noChangeAspect="1" noChangeArrowheads="1"/>
        </xdr:cNvPicPr>
      </xdr:nvPicPr>
      <xdr:blipFill>
        <a:blip xmlns:r="http://schemas.openxmlformats.org/officeDocument/2006/relationships" r:embed="rId37"/>
        <a:srcRect/>
        <a:stretch>
          <a:fillRect/>
        </a:stretch>
      </xdr:blipFill>
      <xdr:spPr bwMode="auto">
        <a:xfrm>
          <a:off x="8439149" y="245516401"/>
          <a:ext cx="3438525" cy="306756"/>
        </a:xfrm>
        <a:prstGeom prst="rect">
          <a:avLst/>
        </a:prstGeom>
        <a:noFill/>
      </xdr:spPr>
    </xdr:pic>
    <xdr:clientData/>
  </xdr:twoCellAnchor>
  <xdr:twoCellAnchor>
    <xdr:from>
      <xdr:col>3</xdr:col>
      <xdr:colOff>3048000</xdr:colOff>
      <xdr:row>1715</xdr:row>
      <xdr:rowOff>85725</xdr:rowOff>
    </xdr:from>
    <xdr:to>
      <xdr:col>3</xdr:col>
      <xdr:colOff>4248150</xdr:colOff>
      <xdr:row>1737</xdr:row>
      <xdr:rowOff>95250</xdr:rowOff>
    </xdr:to>
    <xdr:cxnSp macro="">
      <xdr:nvCxnSpPr>
        <xdr:cNvPr id="48" name="Straight Arrow Connector 47"/>
        <xdr:cNvCxnSpPr/>
      </xdr:nvCxnSpPr>
      <xdr:spPr>
        <a:xfrm flipH="1">
          <a:off x="7610475" y="282940125"/>
          <a:ext cx="1200150" cy="357187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158125</xdr:colOff>
      <xdr:row>1746</xdr:row>
      <xdr:rowOff>82924</xdr:rowOff>
    </xdr:from>
    <xdr:to>
      <xdr:col>3</xdr:col>
      <xdr:colOff>5517216</xdr:colOff>
      <xdr:row>1770</xdr:row>
      <xdr:rowOff>80033</xdr:rowOff>
    </xdr:to>
    <xdr:pic>
      <xdr:nvPicPr>
        <xdr:cNvPr id="22" name="Picture 21"/>
        <xdr:cNvPicPr>
          <a:picLocks noChangeAspect="1"/>
        </xdr:cNvPicPr>
      </xdr:nvPicPr>
      <xdr:blipFill>
        <a:blip xmlns:r="http://schemas.openxmlformats.org/officeDocument/2006/relationships" r:embed="rId38"/>
        <a:stretch>
          <a:fillRect/>
        </a:stretch>
      </xdr:blipFill>
      <xdr:spPr>
        <a:xfrm>
          <a:off x="5256801" y="261639424"/>
          <a:ext cx="5359091" cy="3762285"/>
        </a:xfrm>
        <a:prstGeom prst="rect">
          <a:avLst/>
        </a:prstGeom>
      </xdr:spPr>
    </xdr:pic>
    <xdr:clientData/>
  </xdr:twoCellAnchor>
  <xdr:twoCellAnchor editAs="oneCell">
    <xdr:from>
      <xdr:col>3</xdr:col>
      <xdr:colOff>11207</xdr:colOff>
      <xdr:row>1794</xdr:row>
      <xdr:rowOff>47599</xdr:rowOff>
    </xdr:from>
    <xdr:to>
      <xdr:col>3</xdr:col>
      <xdr:colOff>7182972</xdr:colOff>
      <xdr:row>1807</xdr:row>
      <xdr:rowOff>112061</xdr:rowOff>
    </xdr:to>
    <xdr:pic>
      <xdr:nvPicPr>
        <xdr:cNvPr id="47" name="Picture 46"/>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xmlns="" val="0"/>
            </a:ext>
          </a:extLst>
        </a:blip>
        <a:srcRect/>
        <a:stretch>
          <a:fillRect/>
        </a:stretch>
      </xdr:blipFill>
      <xdr:spPr bwMode="auto">
        <a:xfrm>
          <a:off x="5109883" y="269134452"/>
          <a:ext cx="7171765" cy="21039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4045323</xdr:colOff>
      <xdr:row>1843</xdr:row>
      <xdr:rowOff>67235</xdr:rowOff>
    </xdr:from>
    <xdr:to>
      <xdr:col>3</xdr:col>
      <xdr:colOff>6975101</xdr:colOff>
      <xdr:row>1860</xdr:row>
      <xdr:rowOff>20170</xdr:rowOff>
    </xdr:to>
    <xdr:pic>
      <xdr:nvPicPr>
        <xdr:cNvPr id="49" name="Picture 48"/>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xmlns="" val="0"/>
            </a:ext>
          </a:extLst>
        </a:blip>
        <a:srcRect/>
        <a:stretch>
          <a:fillRect/>
        </a:stretch>
      </xdr:blipFill>
      <xdr:spPr bwMode="auto">
        <a:xfrm>
          <a:off x="9143999" y="276841323"/>
          <a:ext cx="2929778" cy="26199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145677</xdr:colOff>
      <xdr:row>1867</xdr:row>
      <xdr:rowOff>100853</xdr:rowOff>
    </xdr:from>
    <xdr:to>
      <xdr:col>3</xdr:col>
      <xdr:colOff>3151655</xdr:colOff>
      <xdr:row>1878</xdr:row>
      <xdr:rowOff>101413</xdr:rowOff>
    </xdr:to>
    <xdr:pic>
      <xdr:nvPicPr>
        <xdr:cNvPr id="50" name="Picture 49"/>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xmlns="" val="0"/>
            </a:ext>
          </a:extLst>
        </a:blip>
        <a:srcRect/>
        <a:stretch>
          <a:fillRect/>
        </a:stretch>
      </xdr:blipFill>
      <xdr:spPr bwMode="auto">
        <a:xfrm>
          <a:off x="5244353" y="280640118"/>
          <a:ext cx="3005978" cy="17262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112059</xdr:colOff>
      <xdr:row>1912</xdr:row>
      <xdr:rowOff>56028</xdr:rowOff>
    </xdr:from>
    <xdr:to>
      <xdr:col>3</xdr:col>
      <xdr:colOff>7272618</xdr:colOff>
      <xdr:row>1927</xdr:row>
      <xdr:rowOff>20838</xdr:rowOff>
    </xdr:to>
    <xdr:pic>
      <xdr:nvPicPr>
        <xdr:cNvPr id="51" name="Picture 50"/>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xmlns="" val="0"/>
            </a:ext>
          </a:extLst>
        </a:blip>
        <a:srcRect/>
        <a:stretch>
          <a:fillRect/>
        </a:stretch>
      </xdr:blipFill>
      <xdr:spPr bwMode="auto">
        <a:xfrm>
          <a:off x="5210735" y="287654999"/>
          <a:ext cx="7160559" cy="23180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100854</xdr:colOff>
      <xdr:row>1928</xdr:row>
      <xdr:rowOff>145677</xdr:rowOff>
    </xdr:from>
    <xdr:to>
      <xdr:col>3</xdr:col>
      <xdr:colOff>7296800</xdr:colOff>
      <xdr:row>1942</xdr:row>
      <xdr:rowOff>22411</xdr:rowOff>
    </xdr:to>
    <xdr:pic>
      <xdr:nvPicPr>
        <xdr:cNvPr id="52" name="Picture 51"/>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xmlns="" val="0"/>
            </a:ext>
          </a:extLst>
        </a:blip>
        <a:srcRect/>
        <a:stretch>
          <a:fillRect/>
        </a:stretch>
      </xdr:blipFill>
      <xdr:spPr bwMode="auto">
        <a:xfrm>
          <a:off x="5199530" y="290254765"/>
          <a:ext cx="7195946" cy="20730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112060</xdr:colOff>
      <xdr:row>1943</xdr:row>
      <xdr:rowOff>22412</xdr:rowOff>
    </xdr:from>
    <xdr:to>
      <xdr:col>3</xdr:col>
      <xdr:colOff>7194178</xdr:colOff>
      <xdr:row>1964</xdr:row>
      <xdr:rowOff>132425</xdr:rowOff>
    </xdr:to>
    <xdr:pic>
      <xdr:nvPicPr>
        <xdr:cNvPr id="53" name="Picture 52"/>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xmlns="" val="0"/>
            </a:ext>
          </a:extLst>
        </a:blip>
        <a:srcRect/>
        <a:stretch>
          <a:fillRect/>
        </a:stretch>
      </xdr:blipFill>
      <xdr:spPr bwMode="auto">
        <a:xfrm>
          <a:off x="5210736" y="292484736"/>
          <a:ext cx="7082118" cy="34045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438979</xdr:colOff>
      <xdr:row>1999</xdr:row>
      <xdr:rowOff>140804</xdr:rowOff>
    </xdr:from>
    <xdr:to>
      <xdr:col>3</xdr:col>
      <xdr:colOff>3661328</xdr:colOff>
      <xdr:row>2019</xdr:row>
      <xdr:rowOff>19050</xdr:rowOff>
    </xdr:to>
    <xdr:pic>
      <xdr:nvPicPr>
        <xdr:cNvPr id="23" name="Picture 63"/>
        <xdr:cNvPicPr>
          <a:picLocks noChangeAspect="1" noChangeArrowheads="1"/>
        </xdr:cNvPicPr>
      </xdr:nvPicPr>
      <xdr:blipFill>
        <a:blip xmlns:r="http://schemas.openxmlformats.org/officeDocument/2006/relationships" r:embed="rId45"/>
        <a:srcRect/>
        <a:stretch>
          <a:fillRect/>
        </a:stretch>
      </xdr:blipFill>
      <xdr:spPr bwMode="auto">
        <a:xfrm>
          <a:off x="5532783" y="321978130"/>
          <a:ext cx="3222349" cy="3191289"/>
        </a:xfrm>
        <a:prstGeom prst="rect">
          <a:avLst/>
        </a:prstGeom>
        <a:noFill/>
      </xdr:spPr>
    </xdr:pic>
    <xdr:clientData/>
  </xdr:twoCellAnchor>
  <xdr:twoCellAnchor editAs="oneCell">
    <xdr:from>
      <xdr:col>3</xdr:col>
      <xdr:colOff>3677478</xdr:colOff>
      <xdr:row>2023</xdr:row>
      <xdr:rowOff>57978</xdr:rowOff>
    </xdr:from>
    <xdr:to>
      <xdr:col>3</xdr:col>
      <xdr:colOff>6956977</xdr:colOff>
      <xdr:row>2043</xdr:row>
      <xdr:rowOff>12424</xdr:rowOff>
    </xdr:to>
    <xdr:pic>
      <xdr:nvPicPr>
        <xdr:cNvPr id="4165" name="Picture 69"/>
        <xdr:cNvPicPr>
          <a:picLocks noChangeAspect="1" noChangeArrowheads="1"/>
        </xdr:cNvPicPr>
      </xdr:nvPicPr>
      <xdr:blipFill>
        <a:blip xmlns:r="http://schemas.openxmlformats.org/officeDocument/2006/relationships" r:embed="rId46"/>
        <a:srcRect/>
        <a:stretch>
          <a:fillRect/>
        </a:stretch>
      </xdr:blipFill>
      <xdr:spPr bwMode="auto">
        <a:xfrm>
          <a:off x="8771282" y="325870956"/>
          <a:ext cx="3279499" cy="3267489"/>
        </a:xfrm>
        <a:prstGeom prst="rect">
          <a:avLst/>
        </a:prstGeom>
        <a:noFill/>
      </xdr:spPr>
    </xdr:pic>
    <xdr:clientData/>
  </xdr:twoCellAnchor>
  <xdr:twoCellAnchor editAs="oneCell">
    <xdr:from>
      <xdr:col>3</xdr:col>
      <xdr:colOff>124239</xdr:colOff>
      <xdr:row>2023</xdr:row>
      <xdr:rowOff>49696</xdr:rowOff>
    </xdr:from>
    <xdr:to>
      <xdr:col>3</xdr:col>
      <xdr:colOff>3432313</xdr:colOff>
      <xdr:row>2045</xdr:row>
      <xdr:rowOff>32716</xdr:rowOff>
    </xdr:to>
    <xdr:pic>
      <xdr:nvPicPr>
        <xdr:cNvPr id="4167" name="Picture 71"/>
        <xdr:cNvPicPr>
          <a:picLocks noChangeAspect="1" noChangeArrowheads="1"/>
        </xdr:cNvPicPr>
      </xdr:nvPicPr>
      <xdr:blipFill>
        <a:blip xmlns:r="http://schemas.openxmlformats.org/officeDocument/2006/relationships" r:embed="rId47"/>
        <a:srcRect/>
        <a:stretch>
          <a:fillRect/>
        </a:stretch>
      </xdr:blipFill>
      <xdr:spPr bwMode="auto">
        <a:xfrm>
          <a:off x="5218043" y="325862674"/>
          <a:ext cx="3308074" cy="3627368"/>
        </a:xfrm>
        <a:prstGeom prst="rect">
          <a:avLst/>
        </a:prstGeom>
        <a:noFill/>
      </xdr:spPr>
    </xdr:pic>
    <xdr:clientData/>
  </xdr:twoCellAnchor>
  <xdr:twoCellAnchor editAs="oneCell">
    <xdr:from>
      <xdr:col>3</xdr:col>
      <xdr:colOff>107674</xdr:colOff>
      <xdr:row>2054</xdr:row>
      <xdr:rowOff>66261</xdr:rowOff>
    </xdr:from>
    <xdr:to>
      <xdr:col>3</xdr:col>
      <xdr:colOff>6435587</xdr:colOff>
      <xdr:row>2089</xdr:row>
      <xdr:rowOff>120863</xdr:rowOff>
    </xdr:to>
    <xdr:pic>
      <xdr:nvPicPr>
        <xdr:cNvPr id="4169" name="Picture 73"/>
        <xdr:cNvPicPr>
          <a:picLocks noChangeAspect="1" noChangeArrowheads="1"/>
        </xdr:cNvPicPr>
      </xdr:nvPicPr>
      <xdr:blipFill>
        <a:blip xmlns:r="http://schemas.openxmlformats.org/officeDocument/2006/relationships" r:embed="rId48"/>
        <a:srcRect/>
        <a:stretch>
          <a:fillRect/>
        </a:stretch>
      </xdr:blipFill>
      <xdr:spPr bwMode="auto">
        <a:xfrm>
          <a:off x="5201478" y="331014457"/>
          <a:ext cx="6327913" cy="5852429"/>
        </a:xfrm>
        <a:prstGeom prst="rect">
          <a:avLst/>
        </a:prstGeom>
        <a:noFill/>
      </xdr:spPr>
    </xdr:pic>
    <xdr:clientData/>
  </xdr:twoCellAnchor>
  <xdr:twoCellAnchor editAs="oneCell">
    <xdr:from>
      <xdr:col>3</xdr:col>
      <xdr:colOff>74546</xdr:colOff>
      <xdr:row>2160</xdr:row>
      <xdr:rowOff>33130</xdr:rowOff>
    </xdr:from>
    <xdr:to>
      <xdr:col>3</xdr:col>
      <xdr:colOff>5855806</xdr:colOff>
      <xdr:row>2186</xdr:row>
      <xdr:rowOff>135836</xdr:rowOff>
    </xdr:to>
    <xdr:pic>
      <xdr:nvPicPr>
        <xdr:cNvPr id="4171" name="Picture 75"/>
        <xdr:cNvPicPr>
          <a:picLocks noChangeAspect="1" noChangeArrowheads="1"/>
        </xdr:cNvPicPr>
      </xdr:nvPicPr>
      <xdr:blipFill>
        <a:blip xmlns:r="http://schemas.openxmlformats.org/officeDocument/2006/relationships" r:embed="rId49"/>
        <a:srcRect/>
        <a:stretch>
          <a:fillRect/>
        </a:stretch>
      </xdr:blipFill>
      <xdr:spPr bwMode="auto">
        <a:xfrm>
          <a:off x="4638263" y="346386978"/>
          <a:ext cx="5781260" cy="4409663"/>
        </a:xfrm>
        <a:prstGeom prst="rect">
          <a:avLst/>
        </a:prstGeom>
        <a:noFill/>
      </xdr:spPr>
    </xdr:pic>
    <xdr:clientData/>
  </xdr:twoCellAnchor>
  <xdr:twoCellAnchor editAs="oneCell">
    <xdr:from>
      <xdr:col>3</xdr:col>
      <xdr:colOff>57980</xdr:colOff>
      <xdr:row>2121</xdr:row>
      <xdr:rowOff>82827</xdr:rowOff>
    </xdr:from>
    <xdr:to>
      <xdr:col>3</xdr:col>
      <xdr:colOff>5358850</xdr:colOff>
      <xdr:row>2132</xdr:row>
      <xdr:rowOff>151048</xdr:rowOff>
    </xdr:to>
    <xdr:pic>
      <xdr:nvPicPr>
        <xdr:cNvPr id="4173" name="Picture 77"/>
        <xdr:cNvPicPr>
          <a:picLocks noChangeAspect="1" noChangeArrowheads="1"/>
        </xdr:cNvPicPr>
      </xdr:nvPicPr>
      <xdr:blipFill>
        <a:blip xmlns:r="http://schemas.openxmlformats.org/officeDocument/2006/relationships" r:embed="rId50"/>
        <a:srcRect/>
        <a:stretch>
          <a:fillRect/>
        </a:stretch>
      </xdr:blipFill>
      <xdr:spPr bwMode="auto">
        <a:xfrm>
          <a:off x="4621697" y="342129718"/>
          <a:ext cx="5300870" cy="2056047"/>
        </a:xfrm>
        <a:prstGeom prst="rect">
          <a:avLst/>
        </a:prstGeom>
        <a:noFill/>
      </xdr:spPr>
    </xdr:pic>
    <xdr:clientData/>
  </xdr:twoCellAnchor>
  <xdr:twoCellAnchor editAs="oneCell">
    <xdr:from>
      <xdr:col>3</xdr:col>
      <xdr:colOff>4429125</xdr:colOff>
      <xdr:row>1237</xdr:row>
      <xdr:rowOff>95250</xdr:rowOff>
    </xdr:from>
    <xdr:to>
      <xdr:col>3</xdr:col>
      <xdr:colOff>7458075</xdr:colOff>
      <xdr:row>1264</xdr:row>
      <xdr:rowOff>152400</xdr:rowOff>
    </xdr:to>
    <xdr:pic>
      <xdr:nvPicPr>
        <xdr:cNvPr id="4175" name="Picture 79"/>
        <xdr:cNvPicPr>
          <a:picLocks noChangeAspect="1" noChangeArrowheads="1"/>
        </xdr:cNvPicPr>
      </xdr:nvPicPr>
      <xdr:blipFill>
        <a:blip xmlns:r="http://schemas.openxmlformats.org/officeDocument/2006/relationships" r:embed="rId51"/>
        <a:srcRect/>
        <a:stretch>
          <a:fillRect/>
        </a:stretch>
      </xdr:blipFill>
      <xdr:spPr bwMode="auto">
        <a:xfrm>
          <a:off x="8991600" y="217141425"/>
          <a:ext cx="3028950" cy="4429125"/>
        </a:xfrm>
        <a:prstGeom prst="rect">
          <a:avLst/>
        </a:prstGeom>
        <a:noFill/>
      </xdr:spPr>
    </xdr:pic>
    <xdr:clientData/>
  </xdr:twoCellAnchor>
  <xdr:twoCellAnchor editAs="oneCell">
    <xdr:from>
      <xdr:col>3</xdr:col>
      <xdr:colOff>19050</xdr:colOff>
      <xdr:row>1244</xdr:row>
      <xdr:rowOff>114300</xdr:rowOff>
    </xdr:from>
    <xdr:to>
      <xdr:col>3</xdr:col>
      <xdr:colOff>4390812</xdr:colOff>
      <xdr:row>1287</xdr:row>
      <xdr:rowOff>142875</xdr:rowOff>
    </xdr:to>
    <xdr:pic>
      <xdr:nvPicPr>
        <xdr:cNvPr id="4177" name="Picture 81"/>
        <xdr:cNvPicPr>
          <a:picLocks noChangeAspect="1" noChangeArrowheads="1"/>
        </xdr:cNvPicPr>
      </xdr:nvPicPr>
      <xdr:blipFill>
        <a:blip xmlns:r="http://schemas.openxmlformats.org/officeDocument/2006/relationships" r:embed="rId52"/>
        <a:srcRect/>
        <a:stretch>
          <a:fillRect/>
        </a:stretch>
      </xdr:blipFill>
      <xdr:spPr bwMode="auto">
        <a:xfrm>
          <a:off x="4581525" y="218293950"/>
          <a:ext cx="4371762" cy="6991350"/>
        </a:xfrm>
        <a:prstGeom prst="rect">
          <a:avLst/>
        </a:prstGeom>
        <a:noFill/>
      </xdr:spPr>
    </xdr:pic>
    <xdr:clientData/>
  </xdr:twoCellAnchor>
  <xdr:twoCellAnchor editAs="oneCell">
    <xdr:from>
      <xdr:col>3</xdr:col>
      <xdr:colOff>266700</xdr:colOff>
      <xdr:row>2188</xdr:row>
      <xdr:rowOff>123825</xdr:rowOff>
    </xdr:from>
    <xdr:to>
      <xdr:col>3</xdr:col>
      <xdr:colOff>5724525</xdr:colOff>
      <xdr:row>2203</xdr:row>
      <xdr:rowOff>47624</xdr:rowOff>
    </xdr:to>
    <xdr:pic>
      <xdr:nvPicPr>
        <xdr:cNvPr id="24" name="Picture 63"/>
        <xdr:cNvPicPr>
          <a:picLocks noChangeAspect="1" noChangeArrowheads="1"/>
        </xdr:cNvPicPr>
      </xdr:nvPicPr>
      <xdr:blipFill>
        <a:blip xmlns:r="http://schemas.openxmlformats.org/officeDocument/2006/relationships" r:embed="rId53"/>
        <a:srcRect/>
        <a:stretch>
          <a:fillRect/>
        </a:stretch>
      </xdr:blipFill>
      <xdr:spPr bwMode="auto">
        <a:xfrm>
          <a:off x="4829175" y="362321475"/>
          <a:ext cx="5457825" cy="2352675"/>
        </a:xfrm>
        <a:prstGeom prst="rect">
          <a:avLst/>
        </a:prstGeom>
        <a:noFill/>
      </xdr:spPr>
    </xdr:pic>
    <xdr:clientData/>
  </xdr:twoCellAnchor>
  <xdr:twoCellAnchor editAs="oneCell">
    <xdr:from>
      <xdr:col>3</xdr:col>
      <xdr:colOff>152400</xdr:colOff>
      <xdr:row>2269</xdr:row>
      <xdr:rowOff>142875</xdr:rowOff>
    </xdr:from>
    <xdr:to>
      <xdr:col>3</xdr:col>
      <xdr:colOff>3009900</xdr:colOff>
      <xdr:row>2287</xdr:row>
      <xdr:rowOff>57150</xdr:rowOff>
    </xdr:to>
    <xdr:pic>
      <xdr:nvPicPr>
        <xdr:cNvPr id="4158" name="Picture 62" descr="http://www.solaraccess.nl/uploads/RTEmagicC_instralingdiagram_01.gif.gif"/>
        <xdr:cNvPicPr>
          <a:picLocks noChangeAspect="1" noChangeArrowheads="1"/>
        </xdr:cNvPicPr>
      </xdr:nvPicPr>
      <xdr:blipFill>
        <a:blip xmlns:r="http://schemas.openxmlformats.org/officeDocument/2006/relationships" r:embed="rId54"/>
        <a:srcRect/>
        <a:stretch>
          <a:fillRect/>
        </a:stretch>
      </xdr:blipFill>
      <xdr:spPr bwMode="auto">
        <a:xfrm>
          <a:off x="4714875" y="367684050"/>
          <a:ext cx="2857500" cy="2857500"/>
        </a:xfrm>
        <a:prstGeom prst="rect">
          <a:avLst/>
        </a:prstGeom>
        <a:noFill/>
      </xdr:spPr>
    </xdr:pic>
    <xdr:clientData/>
  </xdr:twoCellAnchor>
  <xdr:twoCellAnchor editAs="oneCell">
    <xdr:from>
      <xdr:col>3</xdr:col>
      <xdr:colOff>114300</xdr:colOff>
      <xdr:row>2339</xdr:row>
      <xdr:rowOff>104775</xdr:rowOff>
    </xdr:from>
    <xdr:to>
      <xdr:col>3</xdr:col>
      <xdr:colOff>5181600</xdr:colOff>
      <xdr:row>2348</xdr:row>
      <xdr:rowOff>104775</xdr:rowOff>
    </xdr:to>
    <xdr:pic>
      <xdr:nvPicPr>
        <xdr:cNvPr id="4160" name="Picture 64"/>
        <xdr:cNvPicPr>
          <a:picLocks noChangeAspect="1" noChangeArrowheads="1"/>
        </xdr:cNvPicPr>
      </xdr:nvPicPr>
      <xdr:blipFill>
        <a:blip xmlns:r="http://schemas.openxmlformats.org/officeDocument/2006/relationships" r:embed="rId55"/>
        <a:srcRect/>
        <a:stretch>
          <a:fillRect/>
        </a:stretch>
      </xdr:blipFill>
      <xdr:spPr bwMode="auto">
        <a:xfrm>
          <a:off x="4676775" y="379809375"/>
          <a:ext cx="5067300" cy="1457325"/>
        </a:xfrm>
        <a:prstGeom prst="rect">
          <a:avLst/>
        </a:prstGeom>
        <a:noFill/>
      </xdr:spPr>
    </xdr:pic>
    <xdr:clientData/>
  </xdr:twoCellAnchor>
  <xdr:twoCellAnchor>
    <xdr:from>
      <xdr:col>3</xdr:col>
      <xdr:colOff>1762125</xdr:colOff>
      <xdr:row>1243</xdr:row>
      <xdr:rowOff>47625</xdr:rowOff>
    </xdr:from>
    <xdr:to>
      <xdr:col>4</xdr:col>
      <xdr:colOff>304800</xdr:colOff>
      <xdr:row>1292</xdr:row>
      <xdr:rowOff>9525</xdr:rowOff>
    </xdr:to>
    <xdr:cxnSp macro="">
      <xdr:nvCxnSpPr>
        <xdr:cNvPr id="64" name="Straight Arrow Connector 63"/>
        <xdr:cNvCxnSpPr/>
      </xdr:nvCxnSpPr>
      <xdr:spPr>
        <a:xfrm flipH="1">
          <a:off x="6324600" y="210778725"/>
          <a:ext cx="6334125" cy="78962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542925</xdr:colOff>
      <xdr:row>2421</xdr:row>
      <xdr:rowOff>38100</xdr:rowOff>
    </xdr:from>
    <xdr:to>
      <xdr:col>3</xdr:col>
      <xdr:colOff>7496175</xdr:colOff>
      <xdr:row>2446</xdr:row>
      <xdr:rowOff>19049</xdr:rowOff>
    </xdr:to>
    <xdr:pic>
      <xdr:nvPicPr>
        <xdr:cNvPr id="25" name="Picture 64"/>
        <xdr:cNvPicPr>
          <a:picLocks noChangeAspect="1" noChangeArrowheads="1"/>
        </xdr:cNvPicPr>
      </xdr:nvPicPr>
      <xdr:blipFill>
        <a:blip xmlns:r="http://schemas.openxmlformats.org/officeDocument/2006/relationships" r:embed="rId56"/>
        <a:srcRect/>
        <a:stretch>
          <a:fillRect/>
        </a:stretch>
      </xdr:blipFill>
      <xdr:spPr bwMode="auto">
        <a:xfrm>
          <a:off x="5105400" y="391725150"/>
          <a:ext cx="6953250" cy="4029075"/>
        </a:xfrm>
        <a:prstGeom prst="rect">
          <a:avLst/>
        </a:prstGeom>
        <a:noFill/>
      </xdr:spPr>
    </xdr:pic>
    <xdr:clientData/>
  </xdr:twoCellAnchor>
  <xdr:twoCellAnchor editAs="oneCell">
    <xdr:from>
      <xdr:col>3</xdr:col>
      <xdr:colOff>247650</xdr:colOff>
      <xdr:row>2451</xdr:row>
      <xdr:rowOff>47625</xdr:rowOff>
    </xdr:from>
    <xdr:to>
      <xdr:col>3</xdr:col>
      <xdr:colOff>7162800</xdr:colOff>
      <xdr:row>2480</xdr:row>
      <xdr:rowOff>76199</xdr:rowOff>
    </xdr:to>
    <xdr:pic>
      <xdr:nvPicPr>
        <xdr:cNvPr id="4162" name="Picture 66"/>
        <xdr:cNvPicPr>
          <a:picLocks noChangeAspect="1" noChangeArrowheads="1"/>
        </xdr:cNvPicPr>
      </xdr:nvPicPr>
      <xdr:blipFill>
        <a:blip xmlns:r="http://schemas.openxmlformats.org/officeDocument/2006/relationships" r:embed="rId57"/>
        <a:srcRect/>
        <a:stretch>
          <a:fillRect/>
        </a:stretch>
      </xdr:blipFill>
      <xdr:spPr bwMode="auto">
        <a:xfrm>
          <a:off x="4810125" y="396592425"/>
          <a:ext cx="6915150" cy="4724400"/>
        </a:xfrm>
        <a:prstGeom prst="rect">
          <a:avLst/>
        </a:prstGeom>
        <a:noFill/>
      </xdr:spPr>
    </xdr:pic>
    <xdr:clientData/>
  </xdr:twoCellAnchor>
  <xdr:twoCellAnchor editAs="oneCell">
    <xdr:from>
      <xdr:col>3</xdr:col>
      <xdr:colOff>114300</xdr:colOff>
      <xdr:row>2487</xdr:row>
      <xdr:rowOff>66676</xdr:rowOff>
    </xdr:from>
    <xdr:to>
      <xdr:col>3</xdr:col>
      <xdr:colOff>6219825</xdr:colOff>
      <xdr:row>2503</xdr:row>
      <xdr:rowOff>51512</xdr:rowOff>
    </xdr:to>
    <xdr:pic>
      <xdr:nvPicPr>
        <xdr:cNvPr id="4164" name="Picture 68"/>
        <xdr:cNvPicPr>
          <a:picLocks noChangeAspect="1" noChangeArrowheads="1"/>
        </xdr:cNvPicPr>
      </xdr:nvPicPr>
      <xdr:blipFill>
        <a:blip xmlns:r="http://schemas.openxmlformats.org/officeDocument/2006/relationships" r:embed="rId58"/>
        <a:srcRect/>
        <a:stretch>
          <a:fillRect/>
        </a:stretch>
      </xdr:blipFill>
      <xdr:spPr bwMode="auto">
        <a:xfrm>
          <a:off x="4676775" y="402440776"/>
          <a:ext cx="6105525" cy="2575636"/>
        </a:xfrm>
        <a:prstGeom prst="rect">
          <a:avLst/>
        </a:prstGeom>
        <a:noFill/>
      </xdr:spPr>
    </xdr:pic>
    <xdr:clientData/>
  </xdr:twoCellAnchor>
  <xdr:twoCellAnchor editAs="oneCell">
    <xdr:from>
      <xdr:col>3</xdr:col>
      <xdr:colOff>219075</xdr:colOff>
      <xdr:row>2511</xdr:row>
      <xdr:rowOff>0</xdr:rowOff>
    </xdr:from>
    <xdr:to>
      <xdr:col>3</xdr:col>
      <xdr:colOff>6610350</xdr:colOff>
      <xdr:row>2535</xdr:row>
      <xdr:rowOff>95250</xdr:rowOff>
    </xdr:to>
    <xdr:pic>
      <xdr:nvPicPr>
        <xdr:cNvPr id="4166" name="Picture 70"/>
        <xdr:cNvPicPr>
          <a:picLocks noChangeAspect="1" noChangeArrowheads="1"/>
        </xdr:cNvPicPr>
      </xdr:nvPicPr>
      <xdr:blipFill>
        <a:blip xmlns:r="http://schemas.openxmlformats.org/officeDocument/2006/relationships" r:embed="rId59"/>
        <a:srcRect/>
        <a:stretch>
          <a:fillRect/>
        </a:stretch>
      </xdr:blipFill>
      <xdr:spPr bwMode="auto">
        <a:xfrm>
          <a:off x="4781550" y="406260300"/>
          <a:ext cx="6391275" cy="3981450"/>
        </a:xfrm>
        <a:prstGeom prst="rect">
          <a:avLst/>
        </a:prstGeom>
        <a:noFill/>
      </xdr:spPr>
    </xdr:pic>
    <xdr:clientData/>
  </xdr:twoCellAnchor>
  <xdr:twoCellAnchor>
    <xdr:from>
      <xdr:col>1</xdr:col>
      <xdr:colOff>2895600</xdr:colOff>
      <xdr:row>154</xdr:row>
      <xdr:rowOff>1</xdr:rowOff>
    </xdr:from>
    <xdr:to>
      <xdr:col>2</xdr:col>
      <xdr:colOff>257175</xdr:colOff>
      <xdr:row>158</xdr:row>
      <xdr:rowOff>133351</xdr:rowOff>
    </xdr:to>
    <xdr:sp macro="" textlink="">
      <xdr:nvSpPr>
        <xdr:cNvPr id="68" name="Rectangle 67"/>
        <xdr:cNvSpPr/>
      </xdr:nvSpPr>
      <xdr:spPr>
        <a:xfrm>
          <a:off x="3190875" y="28203526"/>
          <a:ext cx="1247775" cy="781050"/>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nl-NL" sz="1100"/>
            <a:t>N is full sun hours</a:t>
          </a:r>
        </a:p>
      </xdr:txBody>
    </xdr:sp>
    <xdr:clientData/>
  </xdr:twoCellAnchor>
  <xdr:twoCellAnchor editAs="oneCell">
    <xdr:from>
      <xdr:col>3</xdr:col>
      <xdr:colOff>85725</xdr:colOff>
      <xdr:row>2616</xdr:row>
      <xdr:rowOff>104775</xdr:rowOff>
    </xdr:from>
    <xdr:to>
      <xdr:col>3</xdr:col>
      <xdr:colOff>5362575</xdr:colOff>
      <xdr:row>2625</xdr:row>
      <xdr:rowOff>0</xdr:rowOff>
    </xdr:to>
    <xdr:pic>
      <xdr:nvPicPr>
        <xdr:cNvPr id="26" name="Picture 64"/>
        <xdr:cNvPicPr>
          <a:picLocks noChangeAspect="1" noChangeArrowheads="1"/>
        </xdr:cNvPicPr>
      </xdr:nvPicPr>
      <xdr:blipFill>
        <a:blip xmlns:r="http://schemas.openxmlformats.org/officeDocument/2006/relationships" r:embed="rId60"/>
        <a:srcRect/>
        <a:stretch>
          <a:fillRect/>
        </a:stretch>
      </xdr:blipFill>
      <xdr:spPr bwMode="auto">
        <a:xfrm>
          <a:off x="4648200" y="429225075"/>
          <a:ext cx="5276850" cy="1352550"/>
        </a:xfrm>
        <a:prstGeom prst="rect">
          <a:avLst/>
        </a:prstGeom>
        <a:noFill/>
      </xdr:spPr>
    </xdr:pic>
    <xdr:clientData/>
  </xdr:twoCellAnchor>
  <xdr:twoCellAnchor>
    <xdr:from>
      <xdr:col>4</xdr:col>
      <xdr:colOff>504825</xdr:colOff>
      <xdr:row>569</xdr:row>
      <xdr:rowOff>57150</xdr:rowOff>
    </xdr:from>
    <xdr:to>
      <xdr:col>6</xdr:col>
      <xdr:colOff>495300</xdr:colOff>
      <xdr:row>576</xdr:row>
      <xdr:rowOff>114300</xdr:rowOff>
    </xdr:to>
    <xdr:sp macro="" textlink="">
      <xdr:nvSpPr>
        <xdr:cNvPr id="70" name="Rectangle 69"/>
        <xdr:cNvSpPr/>
      </xdr:nvSpPr>
      <xdr:spPr>
        <a:xfrm>
          <a:off x="12858750" y="96335850"/>
          <a:ext cx="2219325" cy="119062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nl-NL" sz="1100"/>
            <a:t>Huge differences when compared to:  </a:t>
          </a:r>
          <a:r>
            <a:rPr lang="nl-NL" sz="1100" b="1" i="1"/>
            <a:t>ECN_201103_Final advice base rates 2011</a:t>
          </a:r>
        </a:p>
      </xdr:txBody>
    </xdr:sp>
    <xdr:clientData/>
  </xdr:twoCellAnchor>
  <xdr:twoCellAnchor>
    <xdr:from>
      <xdr:col>3</xdr:col>
      <xdr:colOff>1150868</xdr:colOff>
      <xdr:row>1681</xdr:row>
      <xdr:rowOff>30232</xdr:rowOff>
    </xdr:from>
    <xdr:to>
      <xdr:col>4</xdr:col>
      <xdr:colOff>141218</xdr:colOff>
      <xdr:row>1698</xdr:row>
      <xdr:rowOff>0</xdr:rowOff>
    </xdr:to>
    <xdr:cxnSp macro="">
      <xdr:nvCxnSpPr>
        <xdr:cNvPr id="77" name="Straight Arrow Connector 76"/>
        <xdr:cNvCxnSpPr/>
      </xdr:nvCxnSpPr>
      <xdr:spPr>
        <a:xfrm flipH="1" flipV="1">
          <a:off x="5714585" y="281730036"/>
          <a:ext cx="6784285" cy="491241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123825</xdr:colOff>
      <xdr:row>2626</xdr:row>
      <xdr:rowOff>142875</xdr:rowOff>
    </xdr:from>
    <xdr:to>
      <xdr:col>3</xdr:col>
      <xdr:colOff>6191250</xdr:colOff>
      <xdr:row>2683</xdr:row>
      <xdr:rowOff>95250</xdr:rowOff>
    </xdr:to>
    <xdr:pic>
      <xdr:nvPicPr>
        <xdr:cNvPr id="29" name="Picture 70"/>
        <xdr:cNvPicPr>
          <a:picLocks noChangeAspect="1" noChangeArrowheads="1"/>
        </xdr:cNvPicPr>
      </xdr:nvPicPr>
      <xdr:blipFill>
        <a:blip xmlns:r="http://schemas.openxmlformats.org/officeDocument/2006/relationships" r:embed="rId61"/>
        <a:srcRect/>
        <a:stretch>
          <a:fillRect/>
        </a:stretch>
      </xdr:blipFill>
      <xdr:spPr bwMode="auto">
        <a:xfrm>
          <a:off x="4686300" y="430911000"/>
          <a:ext cx="6067425" cy="9182100"/>
        </a:xfrm>
        <a:prstGeom prst="rect">
          <a:avLst/>
        </a:prstGeom>
        <a:noFill/>
      </xdr:spPr>
    </xdr:pic>
    <xdr:clientData/>
  </xdr:twoCellAnchor>
  <xdr:twoCellAnchor>
    <xdr:from>
      <xdr:col>3</xdr:col>
      <xdr:colOff>3429000</xdr:colOff>
      <xdr:row>1247</xdr:row>
      <xdr:rowOff>145677</xdr:rowOff>
    </xdr:from>
    <xdr:to>
      <xdr:col>4</xdr:col>
      <xdr:colOff>694765</xdr:colOff>
      <xdr:row>1318</xdr:row>
      <xdr:rowOff>89647</xdr:rowOff>
    </xdr:to>
    <xdr:cxnSp macro="">
      <xdr:nvCxnSpPr>
        <xdr:cNvPr id="81" name="Straight Arrow Connector 80"/>
        <xdr:cNvCxnSpPr/>
      </xdr:nvCxnSpPr>
      <xdr:spPr>
        <a:xfrm flipH="1">
          <a:off x="7989794" y="200618912"/>
          <a:ext cx="5053853" cy="1112744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xdr:col>
      <xdr:colOff>215350</xdr:colOff>
      <xdr:row>2698</xdr:row>
      <xdr:rowOff>140896</xdr:rowOff>
    </xdr:from>
    <xdr:to>
      <xdr:col>3</xdr:col>
      <xdr:colOff>6178828</xdr:colOff>
      <xdr:row>2718</xdr:row>
      <xdr:rowOff>45140</xdr:rowOff>
    </xdr:to>
    <xdr:pic>
      <xdr:nvPicPr>
        <xdr:cNvPr id="27" name="Picture 64"/>
        <xdr:cNvPicPr>
          <a:picLocks noChangeAspect="1" noChangeArrowheads="1"/>
        </xdr:cNvPicPr>
      </xdr:nvPicPr>
      <xdr:blipFill>
        <a:blip xmlns:r="http://schemas.openxmlformats.org/officeDocument/2006/relationships" r:embed="rId62"/>
        <a:srcRect/>
        <a:stretch>
          <a:fillRect/>
        </a:stretch>
      </xdr:blipFill>
      <xdr:spPr bwMode="auto">
        <a:xfrm>
          <a:off x="4779067" y="453506048"/>
          <a:ext cx="5963478" cy="3217287"/>
        </a:xfrm>
        <a:prstGeom prst="rect">
          <a:avLst/>
        </a:prstGeom>
        <a:noFill/>
      </xdr:spPr>
    </xdr:pic>
    <xdr:clientData/>
  </xdr:twoCellAnchor>
  <xdr:twoCellAnchor editAs="oneCell">
    <xdr:from>
      <xdr:col>3</xdr:col>
      <xdr:colOff>215348</xdr:colOff>
      <xdr:row>2719</xdr:row>
      <xdr:rowOff>107674</xdr:rowOff>
    </xdr:from>
    <xdr:to>
      <xdr:col>3</xdr:col>
      <xdr:colOff>5761172</xdr:colOff>
      <xdr:row>2744</xdr:row>
      <xdr:rowOff>137906</xdr:rowOff>
    </xdr:to>
    <xdr:pic>
      <xdr:nvPicPr>
        <xdr:cNvPr id="30" name="Picture 66"/>
        <xdr:cNvPicPr>
          <a:picLocks noChangeAspect="1" noChangeArrowheads="1"/>
        </xdr:cNvPicPr>
      </xdr:nvPicPr>
      <xdr:blipFill>
        <a:blip xmlns:r="http://schemas.openxmlformats.org/officeDocument/2006/relationships" r:embed="rId63"/>
        <a:srcRect/>
        <a:stretch>
          <a:fillRect/>
        </a:stretch>
      </xdr:blipFill>
      <xdr:spPr bwMode="auto">
        <a:xfrm>
          <a:off x="4779065" y="456951522"/>
          <a:ext cx="5545824" cy="4171536"/>
        </a:xfrm>
        <a:prstGeom prst="rect">
          <a:avLst/>
        </a:prstGeom>
        <a:noFill/>
      </xdr:spPr>
    </xdr:pic>
    <xdr:clientData/>
  </xdr:twoCellAnchor>
  <xdr:twoCellAnchor editAs="oneCell">
    <xdr:from>
      <xdr:col>3</xdr:col>
      <xdr:colOff>48868</xdr:colOff>
      <xdr:row>1688</xdr:row>
      <xdr:rowOff>117613</xdr:rowOff>
    </xdr:from>
    <xdr:to>
      <xdr:col>3</xdr:col>
      <xdr:colOff>4488760</xdr:colOff>
      <xdr:row>1705</xdr:row>
      <xdr:rowOff>9111</xdr:rowOff>
    </xdr:to>
    <xdr:pic>
      <xdr:nvPicPr>
        <xdr:cNvPr id="31" name="Picture 64"/>
        <xdr:cNvPicPr>
          <a:picLocks noChangeAspect="1" noChangeArrowheads="1"/>
        </xdr:cNvPicPr>
      </xdr:nvPicPr>
      <xdr:blipFill>
        <a:blip xmlns:r="http://schemas.openxmlformats.org/officeDocument/2006/relationships" r:embed="rId64"/>
        <a:srcRect/>
        <a:stretch>
          <a:fillRect/>
        </a:stretch>
      </xdr:blipFill>
      <xdr:spPr bwMode="auto">
        <a:xfrm>
          <a:off x="4077943" y="274523338"/>
          <a:ext cx="4439892" cy="2644223"/>
        </a:xfrm>
        <a:prstGeom prst="rect">
          <a:avLst/>
        </a:prstGeom>
        <a:noFill/>
      </xdr:spPr>
    </xdr:pic>
    <xdr:clientData/>
  </xdr:twoCellAnchor>
  <xdr:twoCellAnchor editAs="oneCell">
    <xdr:from>
      <xdr:col>3</xdr:col>
      <xdr:colOff>223631</xdr:colOff>
      <xdr:row>1709</xdr:row>
      <xdr:rowOff>74543</xdr:rowOff>
    </xdr:from>
    <xdr:to>
      <xdr:col>3</xdr:col>
      <xdr:colOff>4693752</xdr:colOff>
      <xdr:row>1744</xdr:row>
      <xdr:rowOff>82826</xdr:rowOff>
    </xdr:to>
    <xdr:pic>
      <xdr:nvPicPr>
        <xdr:cNvPr id="2048" name="Picture 66"/>
        <xdr:cNvPicPr>
          <a:picLocks noChangeAspect="1" noChangeArrowheads="1"/>
        </xdr:cNvPicPr>
      </xdr:nvPicPr>
      <xdr:blipFill>
        <a:blip xmlns:r="http://schemas.openxmlformats.org/officeDocument/2006/relationships" r:embed="rId65"/>
        <a:srcRect/>
        <a:stretch>
          <a:fillRect/>
        </a:stretch>
      </xdr:blipFill>
      <xdr:spPr bwMode="auto">
        <a:xfrm>
          <a:off x="4787348" y="288731739"/>
          <a:ext cx="4470121" cy="5806109"/>
        </a:xfrm>
        <a:prstGeom prst="rect">
          <a:avLst/>
        </a:prstGeom>
        <a:noFill/>
      </xdr:spPr>
    </xdr:pic>
    <xdr:clientData/>
  </xdr:twoCellAnchor>
  <xdr:twoCellAnchor editAs="oneCell">
    <xdr:from>
      <xdr:col>3</xdr:col>
      <xdr:colOff>152400</xdr:colOff>
      <xdr:row>2751</xdr:row>
      <xdr:rowOff>95250</xdr:rowOff>
    </xdr:from>
    <xdr:to>
      <xdr:col>3</xdr:col>
      <xdr:colOff>6067425</xdr:colOff>
      <xdr:row>2780</xdr:row>
      <xdr:rowOff>19050</xdr:rowOff>
    </xdr:to>
    <xdr:pic>
      <xdr:nvPicPr>
        <xdr:cNvPr id="4174" name="Picture 78"/>
        <xdr:cNvPicPr>
          <a:picLocks noChangeAspect="1" noChangeArrowheads="1"/>
        </xdr:cNvPicPr>
      </xdr:nvPicPr>
      <xdr:blipFill>
        <a:blip xmlns:r="http://schemas.openxmlformats.org/officeDocument/2006/relationships" r:embed="rId66"/>
        <a:srcRect/>
        <a:stretch>
          <a:fillRect/>
        </a:stretch>
      </xdr:blipFill>
      <xdr:spPr bwMode="auto">
        <a:xfrm>
          <a:off x="4181475" y="448903725"/>
          <a:ext cx="5915025" cy="4648200"/>
        </a:xfrm>
        <a:prstGeom prst="rect">
          <a:avLst/>
        </a:prstGeom>
        <a:noFill/>
      </xdr:spPr>
    </xdr:pic>
    <xdr:clientData/>
  </xdr:twoCellAnchor>
  <xdr:twoCellAnchor editAs="oneCell">
    <xdr:from>
      <xdr:col>1</xdr:col>
      <xdr:colOff>3143250</xdr:colOff>
      <xdr:row>1538</xdr:row>
      <xdr:rowOff>0</xdr:rowOff>
    </xdr:from>
    <xdr:to>
      <xdr:col>4</xdr:col>
      <xdr:colOff>17841</xdr:colOff>
      <xdr:row>1555</xdr:row>
      <xdr:rowOff>104775</xdr:rowOff>
    </xdr:to>
    <xdr:pic>
      <xdr:nvPicPr>
        <xdr:cNvPr id="4178" name="Picture 82"/>
        <xdr:cNvPicPr>
          <a:picLocks noChangeAspect="1" noChangeArrowheads="1"/>
        </xdr:cNvPicPr>
      </xdr:nvPicPr>
      <xdr:blipFill>
        <a:blip xmlns:r="http://schemas.openxmlformats.org/officeDocument/2006/relationships" r:embed="rId67"/>
        <a:srcRect/>
        <a:stretch>
          <a:fillRect/>
        </a:stretch>
      </xdr:blipFill>
      <xdr:spPr bwMode="auto">
        <a:xfrm>
          <a:off x="3438525" y="250888500"/>
          <a:ext cx="8399841" cy="2857500"/>
        </a:xfrm>
        <a:prstGeom prst="rect">
          <a:avLst/>
        </a:prstGeom>
        <a:noFill/>
      </xdr:spPr>
    </xdr:pic>
    <xdr:clientData/>
  </xdr:twoCellAnchor>
  <xdr:twoCellAnchor editAs="oneCell">
    <xdr:from>
      <xdr:col>3</xdr:col>
      <xdr:colOff>257175</xdr:colOff>
      <xdr:row>2782</xdr:row>
      <xdr:rowOff>104775</xdr:rowOff>
    </xdr:from>
    <xdr:to>
      <xdr:col>3</xdr:col>
      <xdr:colOff>6315075</xdr:colOff>
      <xdr:row>2807</xdr:row>
      <xdr:rowOff>9525</xdr:rowOff>
    </xdr:to>
    <xdr:pic>
      <xdr:nvPicPr>
        <xdr:cNvPr id="4170" name="Picture 74"/>
        <xdr:cNvPicPr>
          <a:picLocks noChangeAspect="1" noChangeArrowheads="1"/>
        </xdr:cNvPicPr>
      </xdr:nvPicPr>
      <xdr:blipFill>
        <a:blip xmlns:r="http://schemas.openxmlformats.org/officeDocument/2006/relationships" r:embed="rId68"/>
        <a:srcRect/>
        <a:stretch>
          <a:fillRect/>
        </a:stretch>
      </xdr:blipFill>
      <xdr:spPr bwMode="auto">
        <a:xfrm>
          <a:off x="4286250" y="453323325"/>
          <a:ext cx="6057900" cy="39528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bespaarbazaar.nl/zonnepanelen-pakket-sunkit-3220wp-p-862.html" TargetMode="External"/><Relationship Id="rId7" Type="http://schemas.openxmlformats.org/officeDocument/2006/relationships/vmlDrawing" Target="../drawings/vmlDrawing2.vml"/><Relationship Id="rId2" Type="http://schemas.openxmlformats.org/officeDocument/2006/relationships/hyperlink" Target="tel:%2B31%20%280%296%2023%2049%2084%2068" TargetMode="External"/><Relationship Id="rId1" Type="http://schemas.openxmlformats.org/officeDocument/2006/relationships/hyperlink" Target="http://www.solarbuzz.com/facts-and-figures/retail-price-environment/module-prices"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solarnrg.nl/prijzen-zonnepanelen"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B1:S33"/>
  <sheetViews>
    <sheetView tabSelected="1" zoomScale="115" zoomScaleNormal="115" workbookViewId="0">
      <selection activeCell="L4" sqref="L4:R8"/>
    </sheetView>
  </sheetViews>
  <sheetFormatPr defaultColWidth="10.6640625" defaultRowHeight="15"/>
  <cols>
    <col min="1" max="1" width="3.21875" style="1" customWidth="1"/>
    <col min="2" max="2" width="3.44140625" style="1" customWidth="1"/>
    <col min="3" max="3" width="4.109375" style="1" customWidth="1"/>
    <col min="4" max="4" width="16.109375" style="1" customWidth="1"/>
    <col min="5" max="5" width="5.44140625" style="1" bestFit="1" customWidth="1"/>
    <col min="6" max="6" width="6.88671875" style="1" customWidth="1"/>
    <col min="7" max="7" width="9.5546875" style="1" customWidth="1"/>
    <col min="8" max="10" width="10.88671875" style="1" customWidth="1"/>
    <col min="11" max="11" width="6.33203125" style="1" customWidth="1"/>
    <col min="12" max="12" width="10.6640625" style="1"/>
    <col min="13" max="13" width="8.77734375" style="1" customWidth="1"/>
    <col min="14" max="14" width="11.33203125" style="1" customWidth="1"/>
    <col min="15" max="15" width="6.88671875" style="1" bestFit="1" customWidth="1"/>
    <col min="16" max="16" width="5.88671875" style="1" bestFit="1" customWidth="1"/>
    <col min="17" max="17" width="5.109375" style="1" bestFit="1" customWidth="1"/>
    <col min="18" max="18" width="4.6640625" style="1" bestFit="1" customWidth="1"/>
    <col min="19" max="16384" width="10.6640625" style="1"/>
  </cols>
  <sheetData>
    <row r="1" spans="3:19" s="185" customFormat="1" ht="13.5" thickBot="1">
      <c r="K1" s="186"/>
      <c r="L1" s="253"/>
      <c r="M1" s="253"/>
      <c r="N1" s="253"/>
      <c r="O1" s="253"/>
      <c r="P1" s="253"/>
      <c r="Q1" s="253"/>
      <c r="R1" s="253"/>
      <c r="S1" s="253"/>
    </row>
    <row r="2" spans="3:19" s="185" customFormat="1">
      <c r="C2" s="259"/>
      <c r="D2" s="260"/>
      <c r="E2" s="260"/>
      <c r="F2" s="260"/>
      <c r="G2" s="260"/>
      <c r="H2" s="260"/>
      <c r="I2" s="260"/>
      <c r="J2" s="239"/>
      <c r="K2" s="254"/>
      <c r="L2" s="393"/>
      <c r="M2" s="393"/>
      <c r="N2" s="393"/>
      <c r="O2" s="394"/>
      <c r="P2" s="189"/>
      <c r="Q2" s="189"/>
      <c r="R2" s="189"/>
      <c r="S2" s="258"/>
    </row>
    <row r="3" spans="3:19" s="185" customFormat="1">
      <c r="C3" s="261"/>
      <c r="D3" s="370" t="s">
        <v>80</v>
      </c>
      <c r="E3" s="370"/>
      <c r="F3" s="482" t="s">
        <v>971</v>
      </c>
      <c r="G3" s="483"/>
      <c r="H3" s="371"/>
      <c r="I3" s="371"/>
      <c r="J3" s="372"/>
      <c r="K3" s="240"/>
      <c r="L3" s="395" t="s">
        <v>876</v>
      </c>
      <c r="M3" s="393"/>
      <c r="N3" s="393"/>
      <c r="O3" s="393"/>
      <c r="P3" s="396"/>
      <c r="Q3" s="396"/>
      <c r="R3" s="396"/>
      <c r="S3" s="258"/>
    </row>
    <row r="4" spans="3:19" s="185" customFormat="1">
      <c r="C4" s="261"/>
      <c r="D4" s="370" t="s">
        <v>31</v>
      </c>
      <c r="E4" s="370"/>
      <c r="F4" s="373"/>
      <c r="G4" s="374">
        <v>1</v>
      </c>
      <c r="H4" s="371"/>
      <c r="I4" s="371"/>
      <c r="J4" s="372"/>
      <c r="K4" s="240"/>
      <c r="L4" s="495" t="s">
        <v>984</v>
      </c>
      <c r="M4" s="496"/>
      <c r="N4" s="496"/>
      <c r="O4" s="496"/>
      <c r="P4" s="496"/>
      <c r="Q4" s="496"/>
      <c r="R4" s="497"/>
      <c r="S4" s="258"/>
    </row>
    <row r="5" spans="3:19" s="185" customFormat="1">
      <c r="C5" s="261"/>
      <c r="D5" s="370" t="s">
        <v>8</v>
      </c>
      <c r="E5" s="370"/>
      <c r="F5" s="484" t="s">
        <v>73</v>
      </c>
      <c r="G5" s="485"/>
      <c r="H5" s="371"/>
      <c r="I5" s="371"/>
      <c r="J5" s="372"/>
      <c r="K5" s="240"/>
      <c r="L5" s="498"/>
      <c r="M5" s="499"/>
      <c r="N5" s="499"/>
      <c r="O5" s="499"/>
      <c r="P5" s="499"/>
      <c r="Q5" s="499"/>
      <c r="R5" s="500"/>
      <c r="S5" s="258"/>
    </row>
    <row r="6" spans="3:19" s="185" customFormat="1">
      <c r="C6" s="261"/>
      <c r="D6" s="371"/>
      <c r="E6" s="371"/>
      <c r="F6" s="371"/>
      <c r="G6" s="371"/>
      <c r="H6" s="371"/>
      <c r="I6" s="371"/>
      <c r="J6" s="372"/>
      <c r="K6" s="240"/>
      <c r="L6" s="498"/>
      <c r="M6" s="499"/>
      <c r="N6" s="499"/>
      <c r="O6" s="499"/>
      <c r="P6" s="499"/>
      <c r="Q6" s="499"/>
      <c r="R6" s="500"/>
      <c r="S6" s="258"/>
    </row>
    <row r="7" spans="3:19" s="185" customFormat="1">
      <c r="C7" s="261"/>
      <c r="D7" s="370" t="s">
        <v>3</v>
      </c>
      <c r="E7" s="370" t="s">
        <v>31</v>
      </c>
      <c r="F7" s="370" t="s">
        <v>9</v>
      </c>
      <c r="G7" s="371"/>
      <c r="H7" s="371"/>
      <c r="I7" s="371"/>
      <c r="J7" s="372"/>
      <c r="K7" s="240"/>
      <c r="L7" s="498"/>
      <c r="M7" s="499"/>
      <c r="N7" s="499"/>
      <c r="O7" s="499"/>
      <c r="P7" s="499"/>
      <c r="Q7" s="499"/>
      <c r="R7" s="500"/>
      <c r="S7" s="258"/>
    </row>
    <row r="8" spans="3:19" s="185" customFormat="1">
      <c r="C8" s="261"/>
      <c r="D8" s="376" t="s">
        <v>970</v>
      </c>
      <c r="E8" s="375">
        <v>1</v>
      </c>
      <c r="F8" s="486" t="s">
        <v>10</v>
      </c>
      <c r="G8" s="487"/>
      <c r="H8" s="371"/>
      <c r="I8" s="371"/>
      <c r="J8" s="372"/>
      <c r="K8" s="240"/>
      <c r="L8" s="501"/>
      <c r="M8" s="502"/>
      <c r="N8" s="502"/>
      <c r="O8" s="502"/>
      <c r="P8" s="502"/>
      <c r="Q8" s="502"/>
      <c r="R8" s="503"/>
      <c r="S8" s="258"/>
    </row>
    <row r="9" spans="3:19" s="185" customFormat="1">
      <c r="C9" s="261"/>
      <c r="D9" s="376"/>
      <c r="E9" s="375"/>
      <c r="F9" s="488"/>
      <c r="G9" s="489"/>
      <c r="H9" s="371"/>
      <c r="I9" s="371"/>
      <c r="J9" s="372"/>
      <c r="K9" s="240"/>
      <c r="L9" s="397"/>
      <c r="M9" s="398"/>
      <c r="N9" s="403"/>
      <c r="O9" s="398"/>
      <c r="P9" s="398"/>
      <c r="Q9" s="398"/>
      <c r="R9" s="398"/>
      <c r="S9" s="263"/>
    </row>
    <row r="10" spans="3:19" s="185" customFormat="1">
      <c r="C10" s="261"/>
      <c r="D10" s="371"/>
      <c r="E10" s="371"/>
      <c r="F10" s="371"/>
      <c r="G10" s="371"/>
      <c r="H10" s="371"/>
      <c r="I10" s="371"/>
      <c r="J10" s="372"/>
      <c r="K10" s="240"/>
      <c r="L10" s="504" t="s">
        <v>877</v>
      </c>
      <c r="M10" s="504"/>
      <c r="N10" s="505" t="s">
        <v>878</v>
      </c>
      <c r="O10" s="505"/>
      <c r="P10" s="399"/>
      <c r="Q10" s="399"/>
      <c r="R10" s="399"/>
      <c r="S10" s="263"/>
    </row>
    <row r="11" spans="3:19" s="185" customFormat="1">
      <c r="C11" s="261"/>
      <c r="D11" s="377" t="s">
        <v>682</v>
      </c>
      <c r="E11" s="378"/>
      <c r="F11" s="378"/>
      <c r="G11" s="378"/>
      <c r="H11" s="379"/>
      <c r="I11" s="379"/>
      <c r="J11" s="371"/>
      <c r="K11" s="240"/>
      <c r="L11" s="400" t="s">
        <v>879</v>
      </c>
      <c r="M11" s="401"/>
      <c r="N11" s="400" t="s">
        <v>880</v>
      </c>
      <c r="O11" s="400"/>
      <c r="P11" s="399"/>
      <c r="Q11" s="399"/>
      <c r="R11" s="399"/>
      <c r="S11" s="263"/>
    </row>
    <row r="12" spans="3:19" s="185" customFormat="1">
      <c r="C12" s="261"/>
      <c r="D12" s="248" t="s">
        <v>683</v>
      </c>
      <c r="E12" s="490" t="s">
        <v>684</v>
      </c>
      <c r="F12" s="491"/>
      <c r="G12" s="491"/>
      <c r="H12" s="491"/>
      <c r="I12" s="492"/>
      <c r="J12" s="383"/>
      <c r="K12" s="240"/>
      <c r="L12" s="400" t="s">
        <v>881</v>
      </c>
      <c r="M12" s="401"/>
      <c r="N12" s="402"/>
      <c r="O12" s="399"/>
      <c r="P12" s="399"/>
      <c r="Q12" s="399"/>
      <c r="R12" s="399"/>
      <c r="S12" s="263"/>
    </row>
    <row r="13" spans="3:19" s="185" customFormat="1">
      <c r="C13" s="261"/>
      <c r="D13" s="249" t="s">
        <v>683</v>
      </c>
      <c r="E13" s="490" t="s">
        <v>69</v>
      </c>
      <c r="F13" s="491"/>
      <c r="G13" s="491"/>
      <c r="H13" s="491"/>
      <c r="I13" s="492"/>
      <c r="J13" s="427"/>
      <c r="K13" s="240"/>
      <c r="L13" s="400"/>
      <c r="M13" s="247"/>
      <c r="N13" s="247"/>
      <c r="O13" s="243"/>
      <c r="P13" s="246"/>
      <c r="Q13" s="246"/>
      <c r="R13" s="245"/>
      <c r="S13" s="263"/>
    </row>
    <row r="14" spans="3:19" s="185" customFormat="1">
      <c r="C14" s="261"/>
      <c r="D14" s="250" t="s">
        <v>683</v>
      </c>
      <c r="E14" s="490" t="s">
        <v>685</v>
      </c>
      <c r="F14" s="491"/>
      <c r="G14" s="491"/>
      <c r="H14" s="491"/>
      <c r="I14" s="492"/>
      <c r="J14" s="427"/>
      <c r="K14" s="240"/>
      <c r="L14" s="400"/>
      <c r="M14" s="399"/>
      <c r="N14" s="247"/>
      <c r="O14" s="243"/>
      <c r="P14" s="246"/>
      <c r="Q14" s="246"/>
      <c r="R14" s="245"/>
      <c r="S14" s="263"/>
    </row>
    <row r="15" spans="3:19" s="185" customFormat="1">
      <c r="C15" s="261"/>
      <c r="D15" s="380"/>
      <c r="E15" s="381"/>
      <c r="F15" s="382"/>
      <c r="G15" s="383"/>
      <c r="H15" s="371"/>
      <c r="I15" s="371"/>
      <c r="J15" s="371"/>
      <c r="K15" s="240"/>
      <c r="L15" s="400"/>
      <c r="M15" s="247"/>
      <c r="N15" s="247"/>
      <c r="O15" s="243"/>
      <c r="P15" s="246"/>
      <c r="Q15" s="246"/>
      <c r="R15" s="245"/>
      <c r="S15" s="263"/>
    </row>
    <row r="16" spans="3:19" s="185" customFormat="1">
      <c r="C16" s="261"/>
      <c r="D16" s="388" t="s">
        <v>468</v>
      </c>
      <c r="E16" s="384"/>
      <c r="F16" s="383"/>
      <c r="G16" s="383"/>
      <c r="H16" s="371"/>
      <c r="I16" s="371"/>
      <c r="J16" s="371"/>
      <c r="K16" s="251"/>
      <c r="L16" s="187" t="s">
        <v>469</v>
      </c>
      <c r="M16" s="187"/>
      <c r="N16" s="187"/>
      <c r="O16" s="187"/>
      <c r="P16" s="188" t="s">
        <v>141</v>
      </c>
      <c r="Q16" s="188" t="s">
        <v>140</v>
      </c>
      <c r="R16" s="188" t="s">
        <v>442</v>
      </c>
      <c r="S16" s="263"/>
    </row>
    <row r="17" spans="3:19" s="185" customFormat="1">
      <c r="C17" s="261"/>
      <c r="D17" s="389" t="s">
        <v>972</v>
      </c>
      <c r="E17" s="386"/>
      <c r="F17" s="386"/>
      <c r="G17" s="386"/>
      <c r="H17" s="386"/>
      <c r="I17" s="386"/>
      <c r="J17" s="386"/>
      <c r="K17" s="385"/>
      <c r="L17" s="506" t="s">
        <v>456</v>
      </c>
      <c r="M17" s="506"/>
      <c r="N17" s="506"/>
      <c r="O17" s="190" t="s">
        <v>138</v>
      </c>
      <c r="P17" s="156">
        <f>Calculations!$E$38</f>
        <v>161.11103208884987</v>
      </c>
      <c r="Q17" s="196">
        <f>Calculations!$F$38</f>
        <v>373.95</v>
      </c>
      <c r="R17" s="197">
        <f>(P17/Q17)-1</f>
        <v>-0.56916424097111951</v>
      </c>
      <c r="S17" s="263"/>
    </row>
    <row r="18" spans="3:19" s="185" customFormat="1">
      <c r="C18" s="261"/>
      <c r="D18" s="389" t="s">
        <v>867</v>
      </c>
      <c r="E18" s="386"/>
      <c r="F18" s="386"/>
      <c r="G18" s="386"/>
      <c r="H18" s="386"/>
      <c r="I18" s="386"/>
      <c r="J18" s="386"/>
      <c r="K18" s="385"/>
      <c r="L18" s="494" t="s">
        <v>457</v>
      </c>
      <c r="M18" s="494"/>
      <c r="N18" s="494"/>
      <c r="O18" s="190" t="s">
        <v>138</v>
      </c>
      <c r="P18" s="158">
        <f>Calculations!$E$39</f>
        <v>60.057819171968696</v>
      </c>
      <c r="Q18" s="191">
        <f>Calculations!$F$39</f>
        <v>137.69999999999999</v>
      </c>
      <c r="R18" s="192">
        <f>(P18/Q18)-1</f>
        <v>-0.56385026018904361</v>
      </c>
      <c r="S18" s="263"/>
    </row>
    <row r="19" spans="3:19" s="185" customFormat="1">
      <c r="C19" s="261"/>
      <c r="D19" s="389" t="s">
        <v>868</v>
      </c>
      <c r="E19" s="386"/>
      <c r="F19" s="386"/>
      <c r="G19" s="386"/>
      <c r="H19" s="386"/>
      <c r="I19" s="386"/>
      <c r="J19" s="386"/>
      <c r="K19" s="385"/>
      <c r="L19" s="494" t="s">
        <v>458</v>
      </c>
      <c r="M19" s="494"/>
      <c r="N19" s="494"/>
      <c r="O19" s="190" t="s">
        <v>138</v>
      </c>
      <c r="P19" s="158">
        <f>Calculations!$E$40</f>
        <v>78.506953165972149</v>
      </c>
      <c r="Q19" s="191">
        <f>Calculations!$F$40</f>
        <v>180</v>
      </c>
      <c r="R19" s="192">
        <f>(P19/Q19)-1</f>
        <v>-0.56385026018904361</v>
      </c>
      <c r="S19" s="263"/>
    </row>
    <row r="20" spans="3:19" s="185" customFormat="1">
      <c r="C20" s="261"/>
      <c r="D20" s="390" t="s">
        <v>874</v>
      </c>
      <c r="E20" s="386"/>
      <c r="F20" s="386"/>
      <c r="G20" s="386"/>
      <c r="H20" s="386"/>
      <c r="I20" s="386"/>
      <c r="J20" s="386"/>
      <c r="K20" s="385"/>
      <c r="L20" s="494" t="s">
        <v>459</v>
      </c>
      <c r="M20" s="494"/>
      <c r="N20" s="494"/>
      <c r="O20" s="190" t="s">
        <v>138</v>
      </c>
      <c r="P20" s="158">
        <f>Calculations!$E$41</f>
        <v>22.546259750909037</v>
      </c>
      <c r="Q20" s="191">
        <f>Calculations!$F$41</f>
        <v>56.25</v>
      </c>
      <c r="R20" s="192">
        <f>(P20/Q20)-1</f>
        <v>-0.59917760442828372</v>
      </c>
      <c r="S20" s="263"/>
    </row>
    <row r="21" spans="3:19" s="185" customFormat="1">
      <c r="C21" s="261"/>
      <c r="D21" s="389" t="s">
        <v>869</v>
      </c>
      <c r="E21" s="386"/>
      <c r="F21" s="386"/>
      <c r="G21" s="386"/>
      <c r="H21" s="386"/>
      <c r="I21" s="386"/>
      <c r="J21" s="386"/>
      <c r="K21" s="385"/>
      <c r="L21" s="493" t="s">
        <v>460</v>
      </c>
      <c r="M21" s="493"/>
      <c r="N21" s="493"/>
      <c r="O21" s="190" t="s">
        <v>138</v>
      </c>
      <c r="P21" s="158">
        <f>Calculations!$E$42</f>
        <v>22.546259750909037</v>
      </c>
      <c r="Q21" s="191">
        <f>Calculations!$F$42</f>
        <v>56.25</v>
      </c>
      <c r="R21" s="192">
        <f>(P21/Q21)-1</f>
        <v>-0.59917760442828372</v>
      </c>
      <c r="S21" s="263"/>
    </row>
    <row r="22" spans="3:19" s="185" customFormat="1">
      <c r="C22" s="261"/>
      <c r="D22" s="390" t="s">
        <v>875</v>
      </c>
      <c r="E22" s="386"/>
      <c r="F22" s="386"/>
      <c r="G22" s="386"/>
      <c r="H22" s="386"/>
      <c r="I22" s="386"/>
      <c r="J22" s="386"/>
      <c r="K22" s="385"/>
      <c r="L22" s="493" t="s">
        <v>461</v>
      </c>
      <c r="M22" s="493"/>
      <c r="N22" s="493"/>
      <c r="O22" s="190" t="s">
        <v>138</v>
      </c>
      <c r="P22" s="158">
        <f>Calculations!$E$43</f>
        <v>0</v>
      </c>
      <c r="Q22" s="191">
        <f>Calculations!$F$43</f>
        <v>0</v>
      </c>
      <c r="R22" s="192">
        <v>0</v>
      </c>
      <c r="S22" s="263"/>
    </row>
    <row r="23" spans="3:19" s="185" customFormat="1">
      <c r="C23" s="261"/>
      <c r="D23" s="389" t="s">
        <v>906</v>
      </c>
      <c r="E23" s="386"/>
      <c r="F23" s="386"/>
      <c r="G23" s="386"/>
      <c r="H23" s="386"/>
      <c r="I23" s="386"/>
      <c r="J23" s="386"/>
      <c r="K23" s="385"/>
      <c r="L23" s="494" t="s">
        <v>464</v>
      </c>
      <c r="M23" s="494"/>
      <c r="N23" s="494"/>
      <c r="O23" s="190" t="s">
        <v>138</v>
      </c>
      <c r="P23" s="160">
        <f>Calculations!$E$44</f>
        <v>0</v>
      </c>
      <c r="Q23" s="193">
        <f>Calculations!$F$44</f>
        <v>0</v>
      </c>
      <c r="R23" s="192">
        <v>0</v>
      </c>
      <c r="S23" s="263"/>
    </row>
    <row r="24" spans="3:19" s="185" customFormat="1">
      <c r="C24" s="261"/>
      <c r="D24" s="391" t="s">
        <v>870</v>
      </c>
      <c r="E24" s="386"/>
      <c r="F24" s="386"/>
      <c r="G24" s="386"/>
      <c r="H24" s="386"/>
      <c r="I24" s="386"/>
      <c r="J24" s="386"/>
      <c r="K24" s="385"/>
      <c r="L24" s="494" t="s">
        <v>462</v>
      </c>
      <c r="M24" s="494"/>
      <c r="N24" s="494"/>
      <c r="O24" s="194" t="s">
        <v>138</v>
      </c>
      <c r="P24" s="198">
        <f>Calculations!$E$45</f>
        <v>0</v>
      </c>
      <c r="Q24" s="199">
        <f>Calculations!$F$45</f>
        <v>0</v>
      </c>
      <c r="R24" s="195">
        <v>0</v>
      </c>
      <c r="S24" s="263"/>
    </row>
    <row r="25" spans="3:19" s="185" customFormat="1">
      <c r="C25" s="261"/>
      <c r="D25" s="389" t="s">
        <v>871</v>
      </c>
      <c r="E25" s="387"/>
      <c r="F25" s="387"/>
      <c r="G25" s="387"/>
      <c r="H25" s="387"/>
      <c r="I25" s="387"/>
      <c r="J25" s="387"/>
      <c r="K25" s="264"/>
      <c r="L25" s="254"/>
      <c r="M25" s="255"/>
      <c r="N25" s="255"/>
      <c r="O25" s="255"/>
      <c r="P25" s="254"/>
      <c r="Q25" s="254"/>
      <c r="R25" s="254"/>
      <c r="S25" s="263"/>
    </row>
    <row r="26" spans="3:19" s="185" customFormat="1">
      <c r="C26" s="261"/>
      <c r="D26" s="389" t="s">
        <v>872</v>
      </c>
      <c r="E26" s="387"/>
      <c r="F26" s="387"/>
      <c r="G26" s="387"/>
      <c r="H26" s="387"/>
      <c r="I26" s="387"/>
      <c r="J26" s="387"/>
      <c r="K26" s="264"/>
      <c r="L26" s="254"/>
      <c r="M26" s="255"/>
      <c r="N26" s="255"/>
      <c r="O26" s="255"/>
      <c r="P26" s="254"/>
      <c r="Q26" s="254"/>
      <c r="R26" s="254"/>
      <c r="S26" s="263"/>
    </row>
    <row r="27" spans="3:19" s="185" customFormat="1">
      <c r="C27" s="261"/>
      <c r="D27" s="392" t="s">
        <v>873</v>
      </c>
      <c r="E27" s="387"/>
      <c r="F27" s="387"/>
      <c r="G27" s="387"/>
      <c r="H27" s="387"/>
      <c r="I27" s="387"/>
      <c r="J27" s="387"/>
      <c r="K27" s="264"/>
      <c r="L27" s="254"/>
      <c r="M27" s="255"/>
      <c r="N27" s="255"/>
      <c r="O27" s="255"/>
      <c r="P27" s="254"/>
      <c r="Q27" s="254"/>
      <c r="R27" s="254"/>
      <c r="S27" s="263"/>
    </row>
    <row r="28" spans="3:19" s="185" customFormat="1">
      <c r="C28" s="261"/>
      <c r="D28" s="387"/>
      <c r="E28" s="387"/>
      <c r="F28" s="387"/>
      <c r="G28" s="387"/>
      <c r="H28" s="387"/>
      <c r="I28" s="387"/>
      <c r="J28" s="387"/>
      <c r="K28" s="264"/>
      <c r="L28" s="254"/>
      <c r="M28" s="255"/>
      <c r="N28" s="255"/>
      <c r="O28" s="255"/>
      <c r="P28" s="254"/>
      <c r="Q28" s="254"/>
      <c r="R28" s="254"/>
      <c r="S28" s="263"/>
    </row>
    <row r="29" spans="3:19" s="185" customFormat="1">
      <c r="C29" s="261"/>
      <c r="D29" s="387"/>
      <c r="E29" s="387"/>
      <c r="F29" s="387"/>
      <c r="G29" s="387"/>
      <c r="H29" s="387"/>
      <c r="I29" s="387"/>
      <c r="J29" s="387"/>
      <c r="K29" s="264"/>
      <c r="L29" s="254"/>
      <c r="M29" s="255"/>
      <c r="N29" s="255"/>
      <c r="O29" s="255"/>
      <c r="P29" s="254"/>
      <c r="Q29" s="254"/>
      <c r="R29" s="254"/>
      <c r="S29" s="263"/>
    </row>
    <row r="30" spans="3:19" s="185" customFormat="1">
      <c r="C30" s="261"/>
      <c r="D30" s="251"/>
      <c r="E30" s="251"/>
      <c r="F30" s="251"/>
      <c r="G30" s="251"/>
      <c r="H30" s="251"/>
      <c r="I30" s="262"/>
      <c r="J30" s="240"/>
      <c r="K30" s="264"/>
      <c r="L30" s="254"/>
      <c r="M30" s="255"/>
      <c r="N30" s="255"/>
      <c r="O30" s="255"/>
      <c r="P30" s="254"/>
      <c r="Q30" s="254"/>
      <c r="R30" s="254"/>
      <c r="S30" s="263"/>
    </row>
    <row r="31" spans="3:19" s="185" customFormat="1" ht="14.25" customHeight="1">
      <c r="C31" s="261"/>
      <c r="D31" s="241"/>
      <c r="E31" s="241"/>
      <c r="F31" s="241"/>
      <c r="G31" s="241"/>
      <c r="H31" s="242"/>
      <c r="I31" s="242"/>
      <c r="J31" s="242"/>
      <c r="K31" s="264"/>
      <c r="L31" s="254"/>
      <c r="M31" s="255"/>
      <c r="N31" s="255"/>
      <c r="O31" s="255"/>
      <c r="P31" s="254"/>
      <c r="Q31" s="254"/>
      <c r="R31" s="254"/>
      <c r="S31" s="263"/>
    </row>
    <row r="32" spans="3:19" s="185" customFormat="1">
      <c r="C32" s="261"/>
      <c r="D32" s="481"/>
      <c r="E32" s="481"/>
      <c r="F32" s="481"/>
      <c r="G32" s="243"/>
      <c r="H32" s="244"/>
      <c r="I32" s="244"/>
      <c r="J32" s="245"/>
      <c r="K32" s="264"/>
      <c r="L32" s="254"/>
      <c r="M32" s="255"/>
      <c r="N32" s="255"/>
      <c r="O32" s="255"/>
      <c r="P32" s="254"/>
      <c r="Q32" s="254"/>
      <c r="R32" s="254"/>
      <c r="S32" s="263"/>
    </row>
    <row r="33" spans="2:19" ht="15.75" thickBot="1">
      <c r="B33" s="252"/>
      <c r="C33" s="265"/>
      <c r="D33" s="256"/>
      <c r="E33" s="256"/>
      <c r="F33" s="256"/>
      <c r="G33" s="256"/>
      <c r="H33" s="256"/>
      <c r="I33" s="256"/>
      <c r="J33" s="256"/>
      <c r="K33" s="256"/>
      <c r="L33" s="256"/>
      <c r="M33" s="256"/>
      <c r="N33" s="256"/>
      <c r="O33" s="256"/>
      <c r="P33" s="256"/>
      <c r="Q33" s="256"/>
      <c r="R33" s="256"/>
      <c r="S33" s="257"/>
    </row>
  </sheetData>
  <mergeCells count="19">
    <mergeCell ref="L22:N22"/>
    <mergeCell ref="L23:N23"/>
    <mergeCell ref="L24:N24"/>
    <mergeCell ref="L4:R8"/>
    <mergeCell ref="L10:M10"/>
    <mergeCell ref="N10:O10"/>
    <mergeCell ref="L17:N17"/>
    <mergeCell ref="L18:N18"/>
    <mergeCell ref="L19:N19"/>
    <mergeCell ref="L20:N20"/>
    <mergeCell ref="L21:N21"/>
    <mergeCell ref="D32:F32"/>
    <mergeCell ref="F3:G3"/>
    <mergeCell ref="F5:G5"/>
    <mergeCell ref="F8:G8"/>
    <mergeCell ref="F9:G9"/>
    <mergeCell ref="E12:I12"/>
    <mergeCell ref="E13:I13"/>
    <mergeCell ref="E14:I14"/>
  </mergeCells>
  <pageMargins left="0.75" right="0.75" top="1" bottom="1" header="0.5" footer="0.5"/>
  <pageSetup paperSize="9" orientation="portrait" horizontalDpi="4294967292" verticalDpi="4294967292" r:id="rId1"/>
  <legacyDrawing r:id="rId2"/>
</worksheet>
</file>

<file path=xl/worksheets/sheet2.xml><?xml version="1.0" encoding="utf-8"?>
<worksheet xmlns="http://schemas.openxmlformats.org/spreadsheetml/2006/main" xmlns:r="http://schemas.openxmlformats.org/officeDocument/2006/relationships">
  <dimension ref="A1:Y97"/>
  <sheetViews>
    <sheetView zoomScale="130" zoomScaleNormal="130" workbookViewId="0">
      <selection activeCell="C28" sqref="C28"/>
    </sheetView>
  </sheetViews>
  <sheetFormatPr defaultColWidth="10.6640625" defaultRowHeight="15"/>
  <cols>
    <col min="1" max="2" width="3.44140625" style="1" customWidth="1"/>
    <col min="3" max="3" width="48.6640625" style="1" bestFit="1" customWidth="1"/>
    <col min="4" max="16384" width="10.6640625" style="1"/>
  </cols>
  <sheetData>
    <row r="1" spans="1:25">
      <c r="A1" s="4"/>
      <c r="B1" s="4"/>
      <c r="C1" s="4"/>
      <c r="D1" s="4"/>
      <c r="E1" s="4"/>
      <c r="F1" s="4"/>
      <c r="G1" s="4"/>
      <c r="H1" s="4"/>
      <c r="I1" s="4"/>
      <c r="J1" s="4"/>
      <c r="K1" s="4"/>
      <c r="L1" s="4"/>
    </row>
    <row r="2" spans="1:25" ht="15.75">
      <c r="A2" s="4"/>
      <c r="B2" s="367" t="s">
        <v>38</v>
      </c>
      <c r="C2" s="4"/>
      <c r="D2" s="4"/>
      <c r="E2" s="4"/>
      <c r="F2" s="4"/>
      <c r="G2" s="4"/>
      <c r="H2" s="4"/>
      <c r="I2" s="4"/>
      <c r="J2" s="4"/>
      <c r="K2" s="4"/>
      <c r="L2" s="4"/>
      <c r="M2" s="4"/>
      <c r="N2" s="4"/>
      <c r="O2" s="4"/>
      <c r="P2" s="4"/>
      <c r="Q2" s="4"/>
      <c r="R2" s="4"/>
      <c r="S2" s="4"/>
      <c r="T2" s="4"/>
      <c r="U2" s="4"/>
      <c r="V2" s="4"/>
      <c r="W2" s="4"/>
      <c r="X2" s="4"/>
      <c r="Y2" s="4"/>
    </row>
    <row r="3" spans="1:25">
      <c r="A3" s="4"/>
      <c r="B3" s="4"/>
      <c r="C3" s="4"/>
      <c r="D3" s="4"/>
      <c r="E3" s="4"/>
      <c r="F3" s="4"/>
      <c r="G3" s="4"/>
      <c r="H3" s="4"/>
      <c r="I3" s="4"/>
      <c r="J3" s="4"/>
      <c r="K3" s="4"/>
      <c r="L3" s="4"/>
      <c r="M3" s="4"/>
      <c r="N3" s="4"/>
      <c r="O3" s="4"/>
      <c r="P3" s="4"/>
      <c r="Q3" s="4"/>
      <c r="R3" s="4"/>
      <c r="S3" s="4"/>
      <c r="T3" s="4"/>
      <c r="U3" s="4"/>
      <c r="V3" s="4"/>
      <c r="W3" s="4"/>
      <c r="X3" s="4"/>
      <c r="Y3" s="4"/>
    </row>
    <row r="4" spans="1:25" ht="15.75">
      <c r="A4" s="4"/>
      <c r="B4" s="212"/>
      <c r="C4" s="404" t="s">
        <v>32</v>
      </c>
      <c r="D4" s="5"/>
      <c r="E4" s="4"/>
      <c r="F4" s="4"/>
      <c r="G4" s="4"/>
      <c r="H4" s="4"/>
      <c r="I4" s="4"/>
      <c r="J4" s="4"/>
      <c r="K4" s="4"/>
      <c r="L4" s="4"/>
    </row>
    <row r="5" spans="1:25">
      <c r="A5" s="4"/>
      <c r="B5" s="212"/>
      <c r="C5" s="405" t="s">
        <v>884</v>
      </c>
      <c r="D5" s="5"/>
      <c r="E5" s="4"/>
      <c r="F5" s="4"/>
      <c r="G5" s="4"/>
      <c r="H5" s="4"/>
      <c r="I5" s="4"/>
      <c r="J5" s="4"/>
      <c r="K5" s="4"/>
      <c r="L5" s="4"/>
    </row>
    <row r="6" spans="1:25">
      <c r="A6" s="4"/>
      <c r="B6" s="212"/>
      <c r="C6" s="507" t="s">
        <v>907</v>
      </c>
      <c r="D6" s="5"/>
      <c r="E6" s="4"/>
      <c r="F6" s="4"/>
      <c r="G6" s="4"/>
      <c r="H6" s="4"/>
      <c r="I6" s="4"/>
      <c r="J6" s="4"/>
      <c r="K6" s="4"/>
      <c r="L6" s="4"/>
    </row>
    <row r="7" spans="1:25">
      <c r="A7" s="4"/>
      <c r="B7" s="212"/>
      <c r="C7" s="508"/>
      <c r="D7" s="5"/>
      <c r="E7" s="4"/>
      <c r="F7" s="4"/>
      <c r="G7" s="4"/>
      <c r="H7" s="4"/>
      <c r="I7" s="4"/>
      <c r="J7" s="4"/>
      <c r="K7" s="4"/>
      <c r="L7" s="4"/>
    </row>
    <row r="8" spans="1:25">
      <c r="A8" s="4"/>
      <c r="B8" s="212"/>
      <c r="C8" s="407" t="s">
        <v>908</v>
      </c>
      <c r="D8" s="5"/>
      <c r="E8" s="4"/>
      <c r="F8" s="4"/>
      <c r="G8" s="4"/>
      <c r="H8" s="4"/>
      <c r="I8" s="4"/>
      <c r="J8" s="4"/>
      <c r="K8" s="4"/>
      <c r="L8" s="4"/>
    </row>
    <row r="9" spans="1:25">
      <c r="A9" s="4"/>
      <c r="B9" s="212"/>
      <c r="C9" s="406" t="s">
        <v>59</v>
      </c>
      <c r="D9" s="4"/>
      <c r="E9" s="4"/>
      <c r="F9" s="4"/>
      <c r="G9" s="4"/>
      <c r="H9" s="4"/>
      <c r="I9" s="4"/>
      <c r="J9" s="4"/>
      <c r="K9" s="4"/>
      <c r="L9" s="4"/>
    </row>
    <row r="10" spans="1:25">
      <c r="A10" s="4"/>
      <c r="B10" s="455"/>
      <c r="C10" s="509" t="s">
        <v>963</v>
      </c>
      <c r="D10" s="4"/>
      <c r="E10" s="4"/>
      <c r="F10" s="4"/>
      <c r="G10" s="4"/>
      <c r="H10" s="4"/>
      <c r="I10" s="4"/>
      <c r="J10" s="4"/>
      <c r="K10" s="4"/>
      <c r="L10" s="4"/>
    </row>
    <row r="11" spans="1:25">
      <c r="A11" s="4"/>
      <c r="B11" s="455"/>
      <c r="C11" s="510"/>
      <c r="D11" s="4"/>
      <c r="E11" s="4"/>
      <c r="F11" s="4"/>
      <c r="G11" s="4"/>
      <c r="H11" s="4"/>
      <c r="I11" s="4"/>
      <c r="J11" s="4"/>
      <c r="K11" s="4"/>
      <c r="L11" s="4"/>
    </row>
    <row r="12" spans="1:25">
      <c r="A12" s="4"/>
      <c r="B12" s="4"/>
      <c r="C12" s="511"/>
      <c r="D12" s="4"/>
      <c r="E12" s="4"/>
      <c r="F12" s="4"/>
      <c r="G12" s="4"/>
      <c r="H12" s="4"/>
      <c r="I12" s="4"/>
      <c r="J12" s="4"/>
      <c r="K12" s="4"/>
      <c r="L12" s="4"/>
    </row>
    <row r="13" spans="1:25">
      <c r="A13" s="4"/>
      <c r="B13" s="4"/>
      <c r="C13" s="406" t="s">
        <v>882</v>
      </c>
      <c r="D13" s="4"/>
      <c r="E13" s="4"/>
      <c r="F13" s="4"/>
      <c r="G13" s="4"/>
      <c r="H13" s="4"/>
      <c r="I13" s="4"/>
      <c r="J13" s="4"/>
      <c r="K13" s="4"/>
      <c r="L13" s="4"/>
    </row>
    <row r="14" spans="1:25">
      <c r="A14" s="4"/>
      <c r="B14" s="4"/>
      <c r="C14" s="406" t="s">
        <v>883</v>
      </c>
      <c r="D14" s="4"/>
      <c r="E14" s="4"/>
      <c r="F14" s="4"/>
      <c r="G14" s="4"/>
      <c r="H14" s="4"/>
      <c r="I14" s="4"/>
      <c r="J14" s="4"/>
      <c r="K14" s="4"/>
      <c r="L14" s="4"/>
    </row>
    <row r="15" spans="1:25">
      <c r="A15" s="4"/>
      <c r="B15" s="4"/>
      <c r="C15" s="512" t="s">
        <v>966</v>
      </c>
      <c r="D15" s="4"/>
      <c r="E15" s="4"/>
      <c r="F15" s="4"/>
      <c r="G15" s="4"/>
      <c r="H15" s="4"/>
      <c r="I15" s="4"/>
      <c r="J15" s="4"/>
      <c r="K15" s="4"/>
      <c r="L15" s="4"/>
    </row>
    <row r="16" spans="1:25">
      <c r="A16" s="4"/>
      <c r="B16" s="4"/>
      <c r="C16" s="513"/>
      <c r="D16" s="4"/>
      <c r="E16" s="4"/>
      <c r="F16" s="4"/>
      <c r="G16" s="4"/>
      <c r="H16" s="4"/>
      <c r="I16" s="4"/>
      <c r="J16" s="4"/>
      <c r="K16" s="4"/>
      <c r="L16" s="4"/>
    </row>
    <row r="17" spans="1:12">
      <c r="A17" s="4"/>
      <c r="B17" s="4"/>
      <c r="C17" s="513"/>
      <c r="D17" s="4"/>
      <c r="E17" s="4"/>
      <c r="F17" s="4"/>
      <c r="G17" s="4"/>
      <c r="H17" s="4"/>
      <c r="I17" s="4"/>
      <c r="J17" s="4"/>
      <c r="K17" s="4"/>
      <c r="L17" s="4"/>
    </row>
    <row r="18" spans="1:12">
      <c r="A18" s="4"/>
      <c r="B18" s="4"/>
      <c r="C18" s="514"/>
      <c r="D18" s="4"/>
      <c r="E18" s="4"/>
      <c r="F18" s="4"/>
      <c r="G18" s="4"/>
      <c r="H18" s="4"/>
      <c r="I18" s="4"/>
      <c r="J18" s="4"/>
      <c r="K18" s="4"/>
      <c r="L18" s="4"/>
    </row>
    <row r="19" spans="1:12">
      <c r="A19" s="4"/>
      <c r="B19" s="4"/>
      <c r="C19" s="406" t="s">
        <v>939</v>
      </c>
      <c r="D19" s="4"/>
      <c r="E19" s="4"/>
      <c r="F19" s="4"/>
      <c r="G19" s="4"/>
      <c r="H19" s="4"/>
      <c r="I19" s="4"/>
      <c r="J19" s="4"/>
      <c r="K19" s="4"/>
      <c r="L19" s="4"/>
    </row>
    <row r="20" spans="1:12">
      <c r="A20" s="4"/>
      <c r="B20" s="4"/>
      <c r="C20" s="4"/>
      <c r="D20" s="4"/>
      <c r="E20" s="4"/>
      <c r="F20" s="4"/>
      <c r="G20" s="4"/>
      <c r="H20" s="4"/>
      <c r="I20" s="4"/>
      <c r="J20" s="4"/>
      <c r="K20" s="4"/>
      <c r="L20" s="4"/>
    </row>
    <row r="21" spans="1:12">
      <c r="A21" s="4"/>
      <c r="B21" s="4"/>
      <c r="C21" s="4"/>
      <c r="D21" s="4"/>
      <c r="E21" s="4"/>
      <c r="F21" s="4"/>
      <c r="G21" s="4"/>
      <c r="H21" s="4"/>
      <c r="I21" s="4"/>
      <c r="J21" s="4"/>
      <c r="K21" s="4"/>
      <c r="L21" s="4"/>
    </row>
    <row r="22" spans="1:12">
      <c r="A22" s="4"/>
      <c r="B22" s="4"/>
      <c r="C22" s="4"/>
      <c r="D22" s="4"/>
      <c r="E22" s="4"/>
      <c r="F22" s="4"/>
      <c r="G22" s="4"/>
      <c r="H22" s="4"/>
      <c r="I22" s="4"/>
      <c r="J22" s="4"/>
      <c r="K22" s="4"/>
      <c r="L22" s="4"/>
    </row>
    <row r="23" spans="1:12">
      <c r="A23" s="4"/>
      <c r="B23" s="4"/>
      <c r="C23" s="4"/>
      <c r="D23" s="4"/>
      <c r="E23" s="4"/>
      <c r="F23" s="4"/>
      <c r="G23" s="4"/>
      <c r="H23" s="4"/>
      <c r="I23" s="4"/>
      <c r="J23" s="4"/>
      <c r="K23" s="4"/>
      <c r="L23" s="4"/>
    </row>
    <row r="24" spans="1:12">
      <c r="A24" s="4"/>
      <c r="B24" s="4"/>
      <c r="C24" s="4"/>
      <c r="D24" s="4"/>
      <c r="E24" s="4"/>
      <c r="F24" s="4"/>
      <c r="G24" s="4"/>
      <c r="H24" s="4"/>
      <c r="I24" s="4"/>
      <c r="J24" s="4"/>
      <c r="K24" s="4"/>
      <c r="L24" s="4"/>
    </row>
    <row r="25" spans="1:12">
      <c r="A25" s="4"/>
      <c r="B25" s="4"/>
      <c r="C25" s="4"/>
      <c r="D25" s="4"/>
      <c r="E25" s="4"/>
      <c r="F25" s="4"/>
      <c r="G25" s="4"/>
      <c r="H25" s="4"/>
      <c r="I25" s="4"/>
      <c r="J25" s="4"/>
      <c r="K25" s="4"/>
      <c r="L25" s="4"/>
    </row>
    <row r="26" spans="1:12">
      <c r="A26" s="4"/>
      <c r="B26" s="4"/>
      <c r="C26" s="4"/>
      <c r="D26" s="4"/>
      <c r="E26" s="4"/>
      <c r="F26" s="4"/>
      <c r="G26" s="4"/>
      <c r="H26" s="4"/>
      <c r="I26" s="4"/>
      <c r="J26" s="4"/>
      <c r="K26" s="4"/>
      <c r="L26" s="4"/>
    </row>
    <row r="27" spans="1:12">
      <c r="A27" s="4"/>
      <c r="B27" s="4"/>
      <c r="C27" s="4"/>
      <c r="D27" s="4"/>
      <c r="E27" s="4"/>
      <c r="F27" s="4"/>
      <c r="G27" s="4"/>
      <c r="H27" s="4"/>
      <c r="I27" s="4"/>
      <c r="J27" s="4"/>
      <c r="K27" s="4"/>
      <c r="L27" s="4"/>
    </row>
    <row r="28" spans="1:12">
      <c r="A28" s="4"/>
      <c r="B28" s="4"/>
      <c r="C28" s="4"/>
      <c r="D28" s="4"/>
      <c r="E28" s="4"/>
      <c r="F28" s="4"/>
      <c r="G28" s="4"/>
      <c r="H28" s="4"/>
      <c r="I28" s="4"/>
      <c r="J28" s="4"/>
      <c r="K28" s="4"/>
      <c r="L28" s="4"/>
    </row>
    <row r="29" spans="1:12">
      <c r="A29" s="4"/>
      <c r="B29" s="4"/>
      <c r="C29" s="4"/>
      <c r="D29" s="4"/>
      <c r="E29" s="4"/>
      <c r="F29" s="4"/>
      <c r="G29" s="4"/>
      <c r="H29" s="4"/>
      <c r="I29" s="4"/>
      <c r="J29" s="4"/>
      <c r="K29" s="4"/>
      <c r="L29" s="4"/>
    </row>
    <row r="30" spans="1:12">
      <c r="A30" s="4"/>
      <c r="B30" s="4"/>
      <c r="C30" s="4"/>
      <c r="D30" s="4"/>
      <c r="E30" s="4"/>
      <c r="F30" s="4"/>
      <c r="G30" s="4"/>
      <c r="H30" s="4"/>
      <c r="I30" s="4"/>
      <c r="J30" s="4"/>
      <c r="K30" s="4"/>
      <c r="L30" s="4"/>
    </row>
    <row r="31" spans="1:12">
      <c r="A31" s="4"/>
      <c r="B31" s="4"/>
      <c r="C31" s="4"/>
      <c r="D31" s="4"/>
      <c r="E31" s="4"/>
      <c r="F31" s="4"/>
      <c r="G31" s="4"/>
      <c r="H31" s="4"/>
      <c r="I31" s="4"/>
      <c r="J31" s="4"/>
      <c r="K31" s="4"/>
      <c r="L31" s="4"/>
    </row>
    <row r="32" spans="1:12">
      <c r="A32" s="4"/>
      <c r="B32" s="4"/>
      <c r="C32" s="4"/>
      <c r="D32" s="4"/>
      <c r="E32" s="4"/>
      <c r="F32" s="4"/>
      <c r="G32" s="4"/>
      <c r="H32" s="4"/>
      <c r="I32" s="4"/>
      <c r="J32" s="4"/>
      <c r="K32" s="4"/>
      <c r="L32" s="4"/>
    </row>
    <row r="33" spans="1:12">
      <c r="A33" s="4"/>
      <c r="B33" s="4"/>
      <c r="C33" s="4"/>
      <c r="D33" s="4"/>
      <c r="E33" s="4"/>
      <c r="F33" s="4"/>
      <c r="G33" s="4"/>
      <c r="H33" s="4"/>
      <c r="I33" s="4"/>
      <c r="J33" s="4"/>
      <c r="K33" s="4"/>
      <c r="L33" s="4"/>
    </row>
    <row r="34" spans="1:12">
      <c r="A34" s="4"/>
      <c r="B34" s="4"/>
      <c r="C34" s="4"/>
      <c r="D34" s="4"/>
      <c r="E34" s="4"/>
      <c r="F34" s="4"/>
      <c r="G34" s="4"/>
      <c r="H34" s="4"/>
      <c r="I34" s="4"/>
      <c r="J34" s="4"/>
      <c r="K34" s="4"/>
      <c r="L34" s="4"/>
    </row>
    <row r="35" spans="1:12">
      <c r="A35" s="4"/>
      <c r="B35" s="4"/>
      <c r="C35" s="4"/>
      <c r="D35" s="4"/>
      <c r="E35" s="4"/>
      <c r="F35" s="4"/>
      <c r="G35" s="4"/>
      <c r="H35" s="4"/>
      <c r="I35" s="4"/>
      <c r="J35" s="4"/>
      <c r="K35" s="4"/>
      <c r="L35" s="4"/>
    </row>
    <row r="36" spans="1:12">
      <c r="A36" s="4"/>
      <c r="B36" s="4"/>
      <c r="C36" s="4"/>
      <c r="D36" s="4"/>
      <c r="E36" s="4"/>
      <c r="F36" s="4"/>
      <c r="G36" s="4"/>
      <c r="H36" s="4"/>
      <c r="I36" s="4"/>
      <c r="J36" s="4"/>
      <c r="K36" s="4"/>
      <c r="L36" s="4"/>
    </row>
    <row r="37" spans="1:12">
      <c r="A37" s="4"/>
      <c r="B37" s="4"/>
    </row>
    <row r="38" spans="1:12">
      <c r="A38" s="4"/>
      <c r="B38" s="4"/>
    </row>
    <row r="39" spans="1:12">
      <c r="A39" s="4"/>
      <c r="B39" s="4"/>
    </row>
    <row r="40" spans="1:12">
      <c r="A40" s="4"/>
      <c r="B40" s="4"/>
    </row>
    <row r="41" spans="1:12">
      <c r="A41" s="4"/>
      <c r="B41" s="4"/>
    </row>
    <row r="42" spans="1:12">
      <c r="A42" s="4"/>
      <c r="B42" s="4"/>
    </row>
    <row r="43" spans="1:12">
      <c r="A43" s="4"/>
      <c r="B43" s="4"/>
    </row>
    <row r="44" spans="1:12">
      <c r="A44" s="4"/>
      <c r="B44" s="4"/>
    </row>
    <row r="45" spans="1:12">
      <c r="A45" s="4"/>
      <c r="B45" s="4"/>
    </row>
    <row r="46" spans="1:12">
      <c r="A46" s="4"/>
      <c r="B46" s="4"/>
    </row>
    <row r="47" spans="1:12">
      <c r="A47" s="4"/>
      <c r="B47" s="4"/>
    </row>
    <row r="48" spans="1:12">
      <c r="A48" s="4"/>
      <c r="B48" s="4"/>
    </row>
    <row r="49" spans="1:2">
      <c r="A49" s="4"/>
      <c r="B49" s="4"/>
    </row>
    <row r="50" spans="1:2">
      <c r="A50" s="4"/>
      <c r="B50" s="4"/>
    </row>
    <row r="51" spans="1:2">
      <c r="A51" s="4"/>
      <c r="B51" s="4"/>
    </row>
    <row r="52" spans="1:2">
      <c r="A52" s="4"/>
      <c r="B52" s="4"/>
    </row>
    <row r="53" spans="1:2">
      <c r="A53" s="4"/>
      <c r="B53" s="4"/>
    </row>
    <row r="54" spans="1:2">
      <c r="A54" s="4"/>
      <c r="B54" s="4"/>
    </row>
    <row r="55" spans="1:2">
      <c r="A55" s="4"/>
      <c r="B55" s="4"/>
    </row>
    <row r="56" spans="1:2">
      <c r="A56" s="4"/>
      <c r="B56" s="4"/>
    </row>
    <row r="57" spans="1:2">
      <c r="A57" s="4"/>
      <c r="B57" s="4"/>
    </row>
    <row r="58" spans="1:2">
      <c r="A58" s="4"/>
      <c r="B58" s="4"/>
    </row>
    <row r="59" spans="1:2">
      <c r="A59" s="4"/>
      <c r="B59" s="4"/>
    </row>
    <row r="60" spans="1:2">
      <c r="A60" s="4"/>
      <c r="B60" s="4"/>
    </row>
    <row r="61" spans="1:2">
      <c r="A61" s="4"/>
      <c r="B61" s="4"/>
    </row>
    <row r="62" spans="1:2">
      <c r="A62" s="4"/>
      <c r="B62" s="4"/>
    </row>
    <row r="63" spans="1:2">
      <c r="A63" s="4"/>
      <c r="B63" s="4"/>
    </row>
    <row r="64" spans="1:2">
      <c r="A64" s="4"/>
      <c r="B64" s="4"/>
    </row>
    <row r="65" spans="1:2">
      <c r="A65" s="4"/>
      <c r="B65" s="4"/>
    </row>
    <row r="66" spans="1:2">
      <c r="A66" s="4"/>
      <c r="B66" s="4"/>
    </row>
    <row r="67" spans="1:2">
      <c r="A67" s="4"/>
      <c r="B67" s="4"/>
    </row>
    <row r="68" spans="1:2">
      <c r="A68" s="4"/>
      <c r="B68" s="4"/>
    </row>
    <row r="69" spans="1:2">
      <c r="A69" s="4"/>
      <c r="B69" s="4"/>
    </row>
    <row r="70" spans="1:2">
      <c r="A70" s="4"/>
      <c r="B70" s="4"/>
    </row>
    <row r="71" spans="1:2">
      <c r="A71" s="4"/>
      <c r="B71" s="4"/>
    </row>
    <row r="72" spans="1:2">
      <c r="A72" s="4"/>
      <c r="B72" s="4"/>
    </row>
    <row r="73" spans="1:2">
      <c r="A73" s="4"/>
      <c r="B73" s="4"/>
    </row>
    <row r="74" spans="1:2">
      <c r="A74" s="4"/>
      <c r="B74" s="4"/>
    </row>
    <row r="75" spans="1:2">
      <c r="A75" s="4"/>
      <c r="B75" s="4"/>
    </row>
    <row r="76" spans="1:2">
      <c r="A76" s="4"/>
      <c r="B76" s="4"/>
    </row>
    <row r="77" spans="1:2">
      <c r="A77" s="4"/>
      <c r="B77" s="4"/>
    </row>
    <row r="78" spans="1:2">
      <c r="A78" s="4"/>
      <c r="B78" s="4"/>
    </row>
    <row r="79" spans="1:2">
      <c r="A79" s="4"/>
      <c r="B79" s="4"/>
    </row>
    <row r="80" spans="1:2">
      <c r="A80" s="4"/>
      <c r="B80" s="4"/>
    </row>
    <row r="81" spans="1:2">
      <c r="A81" s="4"/>
      <c r="B81" s="4"/>
    </row>
    <row r="82" spans="1:2">
      <c r="A82" s="4"/>
      <c r="B82" s="4"/>
    </row>
    <row r="83" spans="1:2">
      <c r="A83" s="4"/>
      <c r="B83" s="4"/>
    </row>
    <row r="84" spans="1:2">
      <c r="A84" s="4"/>
      <c r="B84" s="4"/>
    </row>
    <row r="85" spans="1:2">
      <c r="A85" s="4"/>
      <c r="B85" s="4"/>
    </row>
    <row r="86" spans="1:2">
      <c r="A86" s="4"/>
      <c r="B86" s="4"/>
    </row>
    <row r="87" spans="1:2">
      <c r="A87" s="4"/>
      <c r="B87" s="4"/>
    </row>
    <row r="88" spans="1:2">
      <c r="A88" s="4"/>
      <c r="B88" s="4"/>
    </row>
    <row r="89" spans="1:2">
      <c r="A89" s="4"/>
      <c r="B89" s="4"/>
    </row>
    <row r="90" spans="1:2">
      <c r="A90" s="4"/>
      <c r="B90" s="4"/>
    </row>
    <row r="91" spans="1:2">
      <c r="A91" s="4"/>
      <c r="B91" s="4"/>
    </row>
    <row r="92" spans="1:2">
      <c r="A92" s="4"/>
      <c r="B92" s="4"/>
    </row>
    <row r="93" spans="1:2">
      <c r="A93" s="4"/>
      <c r="B93" s="4"/>
    </row>
    <row r="94" spans="1:2">
      <c r="A94" s="4"/>
      <c r="B94" s="4"/>
    </row>
    <row r="95" spans="1:2">
      <c r="A95" s="4"/>
      <c r="B95" s="4"/>
    </row>
    <row r="96" spans="1:2">
      <c r="A96" s="4"/>
      <c r="B96" s="4"/>
    </row>
    <row r="97" spans="1:2">
      <c r="A97" s="4"/>
      <c r="B97" s="4"/>
    </row>
  </sheetData>
  <mergeCells count="3">
    <mergeCell ref="C6:C7"/>
    <mergeCell ref="C10:C12"/>
    <mergeCell ref="C15:C18"/>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AB118"/>
  <sheetViews>
    <sheetView topLeftCell="A10" zoomScaleNormal="100" workbookViewId="0">
      <selection activeCell="E38" sqref="E38"/>
    </sheetView>
  </sheetViews>
  <sheetFormatPr defaultColWidth="10.6640625" defaultRowHeight="15" outlineLevelCol="1"/>
  <cols>
    <col min="1" max="2" width="3.44140625" style="1" customWidth="1"/>
    <col min="3" max="3" width="6.33203125" style="1" bestFit="1" customWidth="1"/>
    <col min="4" max="4" width="65.33203125" style="1" bestFit="1" customWidth="1"/>
    <col min="5" max="5" width="33.77734375" style="1" customWidth="1"/>
    <col min="6" max="6" width="6.77734375" style="1" customWidth="1" outlineLevel="1"/>
    <col min="7" max="7" width="7.109375" style="1" customWidth="1" outlineLevel="1"/>
    <col min="8" max="8" width="24" style="1" bestFit="1" customWidth="1"/>
    <col min="9" max="16384" width="10.6640625" style="1"/>
  </cols>
  <sheetData>
    <row r="1" spans="1:28" s="4" customFormat="1"/>
    <row r="2" spans="1:28" ht="19.5">
      <c r="A2" s="4"/>
      <c r="B2" s="9" t="s">
        <v>37</v>
      </c>
      <c r="C2" s="4"/>
      <c r="E2" s="4"/>
      <c r="F2" s="4"/>
      <c r="G2" s="4"/>
      <c r="H2" s="4"/>
      <c r="I2" s="4"/>
      <c r="J2" s="4"/>
      <c r="K2" s="4"/>
      <c r="L2" s="4"/>
      <c r="M2" s="4"/>
      <c r="N2" s="4"/>
      <c r="O2" s="4"/>
      <c r="P2" s="4"/>
      <c r="Q2" s="4"/>
      <c r="R2" s="4"/>
      <c r="S2" s="4"/>
      <c r="T2" s="4"/>
      <c r="U2" s="4"/>
      <c r="V2" s="4"/>
      <c r="W2" s="4"/>
      <c r="X2" s="4"/>
      <c r="Y2" s="4"/>
      <c r="Z2" s="4"/>
      <c r="AA2" s="4"/>
      <c r="AB2" s="4"/>
    </row>
    <row r="3" spans="1:28" ht="18.75">
      <c r="A3" s="4"/>
      <c r="B3" s="4"/>
      <c r="C3" s="4"/>
      <c r="D3" s="6"/>
      <c r="E3" s="6"/>
      <c r="F3" s="6"/>
      <c r="G3" s="6"/>
      <c r="H3" s="4"/>
      <c r="I3" s="4"/>
      <c r="J3" s="4"/>
      <c r="K3" s="4"/>
      <c r="L3" s="4"/>
      <c r="M3" s="4"/>
      <c r="N3" s="4"/>
      <c r="O3" s="4"/>
      <c r="P3" s="4"/>
      <c r="Q3" s="4"/>
      <c r="R3" s="4"/>
      <c r="S3" s="4"/>
      <c r="T3" s="4"/>
      <c r="U3" s="4"/>
      <c r="V3" s="4"/>
      <c r="W3" s="4"/>
      <c r="X3" s="4"/>
      <c r="Y3" s="4"/>
      <c r="Z3" s="4"/>
      <c r="AA3" s="4"/>
      <c r="AB3" s="4"/>
    </row>
    <row r="4" spans="1:28">
      <c r="A4" s="4"/>
      <c r="B4" s="4"/>
      <c r="C4" s="34" t="s">
        <v>0</v>
      </c>
      <c r="D4" s="33" t="s">
        <v>1</v>
      </c>
      <c r="E4" s="55" t="s">
        <v>230</v>
      </c>
      <c r="F4" s="55" t="s">
        <v>231</v>
      </c>
      <c r="G4" s="87" t="s">
        <v>360</v>
      </c>
      <c r="H4" s="33" t="s">
        <v>2</v>
      </c>
      <c r="I4" s="4"/>
      <c r="J4" s="4"/>
      <c r="K4" s="4"/>
      <c r="L4" s="4"/>
      <c r="M4" s="4"/>
      <c r="N4" s="4"/>
      <c r="O4" s="4"/>
      <c r="P4" s="4"/>
      <c r="Q4" s="4"/>
      <c r="R4" s="4"/>
      <c r="S4" s="4"/>
      <c r="T4" s="4"/>
      <c r="U4" s="4"/>
      <c r="V4" s="4"/>
      <c r="W4" s="4"/>
      <c r="X4" s="4"/>
      <c r="Y4" s="4"/>
      <c r="Z4" s="4"/>
      <c r="AA4" s="4"/>
      <c r="AB4" s="4"/>
    </row>
    <row r="5" spans="1:28">
      <c r="A5" s="4"/>
      <c r="B5" s="4"/>
      <c r="C5" s="32">
        <v>1</v>
      </c>
      <c r="D5" s="35" t="s">
        <v>423</v>
      </c>
      <c r="E5" s="56" t="s">
        <v>964</v>
      </c>
      <c r="F5" s="56" t="s">
        <v>237</v>
      </c>
      <c r="G5" s="88">
        <v>40919</v>
      </c>
      <c r="H5" s="35"/>
      <c r="I5" s="4"/>
      <c r="J5" s="4"/>
      <c r="K5" s="4"/>
      <c r="L5" s="4"/>
      <c r="M5" s="4"/>
      <c r="N5" s="4"/>
      <c r="O5" s="4"/>
      <c r="P5" s="4"/>
      <c r="Q5" s="4"/>
      <c r="R5" s="4"/>
      <c r="S5" s="4"/>
      <c r="T5" s="4"/>
      <c r="U5" s="4"/>
      <c r="V5" s="4"/>
      <c r="W5" s="4"/>
      <c r="X5" s="4"/>
      <c r="Y5" s="4"/>
      <c r="Z5" s="4"/>
      <c r="AA5" s="4"/>
      <c r="AB5" s="4"/>
    </row>
    <row r="6" spans="1:28">
      <c r="A6" s="4"/>
      <c r="B6" s="4"/>
      <c r="C6" s="32">
        <v>2</v>
      </c>
      <c r="D6" s="35" t="s">
        <v>858</v>
      </c>
      <c r="E6" s="56" t="s">
        <v>885</v>
      </c>
      <c r="F6" s="56" t="s">
        <v>237</v>
      </c>
      <c r="G6" s="88">
        <v>40554</v>
      </c>
      <c r="H6" s="35"/>
      <c r="I6" s="4"/>
      <c r="J6" s="4"/>
      <c r="K6" s="4"/>
      <c r="L6" s="4"/>
      <c r="M6" s="4"/>
      <c r="N6" s="4"/>
      <c r="O6" s="4"/>
      <c r="P6" s="4"/>
      <c r="Q6" s="4"/>
      <c r="R6" s="4"/>
      <c r="S6" s="4"/>
      <c r="T6" s="4"/>
      <c r="U6" s="4"/>
      <c r="V6" s="4"/>
      <c r="W6" s="4"/>
      <c r="X6" s="4"/>
      <c r="Y6" s="4"/>
      <c r="Z6" s="4"/>
      <c r="AA6" s="4"/>
      <c r="AB6" s="4"/>
    </row>
    <row r="7" spans="1:28">
      <c r="A7" s="4"/>
      <c r="B7" s="4"/>
      <c r="C7" s="32">
        <v>3</v>
      </c>
      <c r="D7" s="359" t="s">
        <v>359</v>
      </c>
      <c r="E7" s="56" t="s">
        <v>238</v>
      </c>
      <c r="F7" s="56" t="s">
        <v>237</v>
      </c>
      <c r="G7" s="88">
        <v>40918</v>
      </c>
      <c r="H7" s="35"/>
      <c r="I7" s="4"/>
      <c r="J7" s="4"/>
      <c r="K7" s="4"/>
      <c r="L7" s="4"/>
      <c r="M7" s="4"/>
      <c r="N7" s="4"/>
      <c r="O7" s="4"/>
      <c r="P7" s="4"/>
      <c r="Q7" s="4"/>
      <c r="R7" s="4"/>
      <c r="S7" s="4"/>
      <c r="T7" s="4"/>
      <c r="U7" s="4"/>
      <c r="V7" s="4"/>
      <c r="W7" s="4"/>
      <c r="X7" s="4"/>
      <c r="Y7" s="4"/>
      <c r="Z7" s="4"/>
      <c r="AA7" s="4"/>
      <c r="AB7" s="4"/>
    </row>
    <row r="8" spans="1:28">
      <c r="A8" s="4"/>
      <c r="B8" s="4"/>
      <c r="C8" s="32">
        <v>4</v>
      </c>
      <c r="D8" s="56" t="s">
        <v>654</v>
      </c>
      <c r="E8" s="56" t="s">
        <v>676</v>
      </c>
      <c r="F8" s="57" t="s">
        <v>237</v>
      </c>
      <c r="G8" s="88">
        <v>40928</v>
      </c>
      <c r="H8" s="35"/>
      <c r="I8" s="4"/>
      <c r="J8" s="4"/>
      <c r="K8" s="4"/>
      <c r="L8" s="4"/>
      <c r="M8" s="4"/>
      <c r="N8" s="4"/>
      <c r="O8" s="4"/>
      <c r="P8" s="4"/>
      <c r="Q8" s="4"/>
      <c r="R8" s="4"/>
      <c r="S8" s="4"/>
      <c r="T8" s="4"/>
      <c r="U8" s="4"/>
      <c r="V8" s="4"/>
      <c r="W8" s="4"/>
      <c r="X8" s="4"/>
      <c r="Y8" s="4"/>
      <c r="Z8" s="4"/>
      <c r="AA8" s="4"/>
      <c r="AB8" s="4"/>
    </row>
    <row r="9" spans="1:28">
      <c r="A9" s="4"/>
      <c r="B9" s="4"/>
      <c r="C9" s="32">
        <v>5</v>
      </c>
      <c r="D9" s="60" t="s">
        <v>257</v>
      </c>
      <c r="E9" s="60" t="s">
        <v>859</v>
      </c>
      <c r="F9" s="363" t="s">
        <v>237</v>
      </c>
      <c r="G9" s="346">
        <v>40917</v>
      </c>
      <c r="H9" s="35"/>
      <c r="I9" s="4"/>
      <c r="J9" s="4"/>
      <c r="K9" s="4"/>
      <c r="L9" s="4"/>
      <c r="M9" s="4"/>
      <c r="N9" s="4"/>
      <c r="O9" s="4"/>
      <c r="P9" s="4"/>
      <c r="Q9" s="4"/>
      <c r="R9" s="4"/>
      <c r="S9" s="4"/>
      <c r="T9" s="4"/>
      <c r="U9" s="4"/>
      <c r="V9" s="4"/>
      <c r="W9" s="4"/>
      <c r="X9" s="4"/>
      <c r="Y9" s="4"/>
      <c r="Z9" s="4"/>
      <c r="AA9" s="4"/>
      <c r="AB9" s="4"/>
    </row>
    <row r="10" spans="1:28">
      <c r="A10" s="4"/>
      <c r="B10" s="4"/>
      <c r="C10" s="32">
        <v>6</v>
      </c>
      <c r="D10" s="56" t="s">
        <v>561</v>
      </c>
      <c r="E10" s="56" t="s">
        <v>581</v>
      </c>
      <c r="F10" s="56" t="s">
        <v>237</v>
      </c>
      <c r="G10" s="88">
        <v>40926</v>
      </c>
      <c r="H10" s="35"/>
      <c r="I10" s="4"/>
      <c r="J10" s="4"/>
      <c r="K10" s="4"/>
      <c r="L10" s="4"/>
      <c r="M10" s="4"/>
      <c r="N10" s="4"/>
      <c r="O10" s="4"/>
      <c r="P10" s="4"/>
      <c r="Q10" s="4"/>
      <c r="R10" s="4"/>
      <c r="S10" s="4"/>
      <c r="T10" s="4"/>
      <c r="U10" s="4"/>
      <c r="V10" s="4"/>
      <c r="W10" s="4"/>
      <c r="X10" s="4"/>
      <c r="Y10" s="4"/>
      <c r="Z10" s="4"/>
      <c r="AA10" s="4"/>
      <c r="AB10" s="4"/>
    </row>
    <row r="11" spans="1:28">
      <c r="A11" s="4"/>
      <c r="B11" s="4"/>
      <c r="C11" s="32">
        <v>7</v>
      </c>
      <c r="D11" s="56" t="s">
        <v>487</v>
      </c>
      <c r="E11" s="56" t="s">
        <v>477</v>
      </c>
      <c r="F11" s="56" t="s">
        <v>237</v>
      </c>
      <c r="G11" s="88">
        <v>40925</v>
      </c>
      <c r="H11" s="35"/>
      <c r="I11" s="4"/>
      <c r="J11" s="4"/>
      <c r="K11" s="4"/>
      <c r="L11" s="4"/>
      <c r="M11" s="4"/>
      <c r="N11" s="4"/>
      <c r="O11" s="4"/>
      <c r="P11" s="4"/>
      <c r="Q11" s="4"/>
      <c r="R11" s="4"/>
      <c r="S11" s="4"/>
      <c r="T11" s="4"/>
      <c r="U11" s="4"/>
      <c r="V11" s="4"/>
      <c r="W11" s="4"/>
      <c r="X11" s="4"/>
      <c r="Y11" s="4"/>
      <c r="Z11" s="4"/>
      <c r="AA11" s="4"/>
      <c r="AB11" s="4"/>
    </row>
    <row r="12" spans="1:28">
      <c r="A12" s="4"/>
      <c r="B12" s="4"/>
      <c r="C12" s="32">
        <v>8</v>
      </c>
      <c r="D12" s="202" t="s">
        <v>67</v>
      </c>
      <c r="E12" s="56" t="s">
        <v>472</v>
      </c>
      <c r="F12" s="56" t="s">
        <v>237</v>
      </c>
      <c r="G12" s="346">
        <v>40787</v>
      </c>
      <c r="H12" s="35"/>
      <c r="I12" s="4"/>
      <c r="J12" s="4"/>
      <c r="K12" s="4"/>
      <c r="L12" s="4"/>
      <c r="M12" s="4"/>
      <c r="N12" s="4"/>
      <c r="O12" s="4"/>
      <c r="P12" s="4"/>
      <c r="Q12" s="4"/>
      <c r="R12" s="4"/>
      <c r="S12" s="4"/>
      <c r="T12" s="4"/>
      <c r="U12" s="4"/>
      <c r="V12" s="4"/>
      <c r="W12" s="4"/>
      <c r="X12" s="4"/>
      <c r="Y12" s="4"/>
      <c r="Z12" s="4"/>
      <c r="AA12" s="4"/>
      <c r="AB12" s="4"/>
    </row>
    <row r="13" spans="1:28">
      <c r="A13" s="4"/>
      <c r="B13" s="4"/>
      <c r="C13" s="32">
        <v>9</v>
      </c>
      <c r="D13" s="59" t="s">
        <v>42</v>
      </c>
      <c r="E13" s="59" t="s">
        <v>470</v>
      </c>
      <c r="F13" s="61" t="s">
        <v>237</v>
      </c>
      <c r="G13" s="346">
        <v>40787</v>
      </c>
      <c r="H13" s="35" t="s">
        <v>60</v>
      </c>
      <c r="I13" s="4"/>
      <c r="J13" s="4"/>
      <c r="K13" s="4"/>
      <c r="L13" s="4"/>
      <c r="M13" s="4"/>
      <c r="N13" s="4"/>
      <c r="O13" s="4"/>
      <c r="P13" s="4"/>
      <c r="Q13" s="4"/>
      <c r="R13" s="4"/>
      <c r="S13" s="4"/>
      <c r="T13" s="4"/>
      <c r="U13" s="4"/>
      <c r="V13" s="4"/>
      <c r="W13" s="4"/>
      <c r="X13" s="4"/>
      <c r="Y13" s="4"/>
      <c r="Z13" s="4"/>
      <c r="AA13" s="4"/>
      <c r="AB13" s="4"/>
    </row>
    <row r="14" spans="1:28">
      <c r="A14" s="4"/>
      <c r="B14" s="4"/>
      <c r="C14" s="32">
        <v>10</v>
      </c>
      <c r="D14" s="56" t="s">
        <v>506</v>
      </c>
      <c r="E14" s="56" t="s">
        <v>559</v>
      </c>
      <c r="F14" s="56" t="s">
        <v>237</v>
      </c>
      <c r="G14" s="88">
        <v>40926</v>
      </c>
      <c r="H14" s="35"/>
      <c r="I14" s="4"/>
      <c r="J14" s="4"/>
      <c r="K14" s="4"/>
      <c r="L14" s="4"/>
      <c r="M14" s="4"/>
      <c r="N14" s="4"/>
      <c r="O14" s="4"/>
      <c r="P14" s="4"/>
      <c r="Q14" s="4"/>
      <c r="R14" s="4"/>
      <c r="S14" s="4"/>
      <c r="T14" s="4"/>
      <c r="U14" s="4"/>
      <c r="V14" s="4"/>
      <c r="W14" s="4"/>
      <c r="X14" s="4"/>
      <c r="Y14" s="4"/>
      <c r="Z14" s="4"/>
      <c r="AA14" s="4"/>
      <c r="AB14" s="4"/>
    </row>
    <row r="15" spans="1:28">
      <c r="A15" s="4"/>
      <c r="B15" s="4"/>
      <c r="C15" s="32">
        <v>11</v>
      </c>
      <c r="D15" s="56" t="s">
        <v>794</v>
      </c>
      <c r="E15" s="56" t="s">
        <v>850</v>
      </c>
      <c r="F15" s="56" t="s">
        <v>237</v>
      </c>
      <c r="G15" s="88">
        <v>40939</v>
      </c>
      <c r="H15" s="35"/>
      <c r="I15" s="4"/>
      <c r="J15" s="4"/>
      <c r="K15" s="4"/>
      <c r="L15" s="4"/>
      <c r="M15" s="4"/>
      <c r="N15" s="4"/>
      <c r="O15" s="4"/>
      <c r="P15" s="4"/>
      <c r="Q15" s="4"/>
      <c r="R15" s="4"/>
      <c r="S15" s="4"/>
      <c r="T15" s="4"/>
      <c r="U15" s="4"/>
      <c r="V15" s="4"/>
      <c r="W15" s="4"/>
      <c r="X15" s="4"/>
      <c r="Y15" s="4"/>
      <c r="Z15" s="4"/>
      <c r="AA15" s="4"/>
      <c r="AB15" s="4"/>
    </row>
    <row r="16" spans="1:28">
      <c r="A16" s="4"/>
      <c r="B16" s="4"/>
      <c r="C16" s="32">
        <v>12</v>
      </c>
      <c r="D16" s="360" t="s">
        <v>113</v>
      </c>
      <c r="E16" s="362" t="s">
        <v>238</v>
      </c>
      <c r="F16" s="362" t="s">
        <v>237</v>
      </c>
      <c r="G16" s="346">
        <v>40917</v>
      </c>
      <c r="H16" s="35"/>
      <c r="I16" s="4"/>
      <c r="J16" s="4"/>
      <c r="K16" s="4"/>
      <c r="L16" s="4"/>
      <c r="M16" s="4"/>
      <c r="N16" s="4"/>
      <c r="O16" s="4"/>
      <c r="P16" s="4"/>
      <c r="Q16" s="4"/>
      <c r="R16" s="4"/>
      <c r="S16" s="4"/>
      <c r="T16" s="4"/>
      <c r="U16" s="4"/>
      <c r="V16" s="4"/>
      <c r="W16" s="4"/>
      <c r="X16" s="4"/>
      <c r="Y16" s="4"/>
      <c r="Z16" s="4"/>
      <c r="AA16" s="4"/>
      <c r="AB16" s="4"/>
    </row>
    <row r="17" spans="1:28">
      <c r="A17" s="4"/>
      <c r="B17" s="4"/>
      <c r="C17" s="32">
        <v>13</v>
      </c>
      <c r="D17" s="58" t="s">
        <v>106</v>
      </c>
      <c r="E17" s="58" t="s">
        <v>944</v>
      </c>
      <c r="F17" s="58" t="s">
        <v>237</v>
      </c>
      <c r="G17" s="346">
        <v>40917</v>
      </c>
      <c r="H17" s="35"/>
      <c r="I17" s="4"/>
      <c r="J17" s="4"/>
      <c r="K17" s="4"/>
      <c r="L17" s="4"/>
      <c r="M17" s="4"/>
      <c r="N17" s="4"/>
      <c r="O17" s="4"/>
      <c r="P17" s="4"/>
      <c r="Q17" s="4"/>
      <c r="R17" s="4"/>
      <c r="S17" s="4"/>
      <c r="T17" s="4"/>
      <c r="U17" s="4"/>
      <c r="V17" s="4"/>
      <c r="W17" s="4"/>
      <c r="X17" s="4"/>
      <c r="Y17" s="4"/>
      <c r="Z17" s="4"/>
      <c r="AA17" s="4"/>
      <c r="AB17" s="4"/>
    </row>
    <row r="18" spans="1:28">
      <c r="A18" s="4"/>
      <c r="B18" s="4"/>
      <c r="C18" s="32">
        <v>14</v>
      </c>
      <c r="D18" s="202" t="s">
        <v>780</v>
      </c>
      <c r="E18" s="56" t="s">
        <v>851</v>
      </c>
      <c r="F18" s="56" t="s">
        <v>237</v>
      </c>
      <c r="G18" s="88">
        <v>40939</v>
      </c>
      <c r="H18" s="35"/>
      <c r="I18" s="4"/>
      <c r="J18" s="4"/>
      <c r="K18" s="4"/>
      <c r="L18" s="4"/>
      <c r="M18" s="4"/>
      <c r="N18" s="4"/>
      <c r="O18" s="4"/>
      <c r="P18" s="4"/>
      <c r="Q18" s="4"/>
      <c r="R18" s="4"/>
      <c r="S18" s="4"/>
      <c r="T18" s="4"/>
      <c r="U18" s="4"/>
      <c r="V18" s="4"/>
      <c r="W18" s="4"/>
      <c r="X18" s="4"/>
      <c r="Y18" s="4"/>
      <c r="Z18" s="4"/>
      <c r="AA18" s="4"/>
      <c r="AB18" s="4"/>
    </row>
    <row r="19" spans="1:28">
      <c r="A19" s="4"/>
      <c r="B19" s="4"/>
      <c r="C19" s="32">
        <v>15</v>
      </c>
      <c r="D19" s="56" t="s">
        <v>973</v>
      </c>
      <c r="E19" s="57" t="s">
        <v>238</v>
      </c>
      <c r="F19" s="56" t="s">
        <v>237</v>
      </c>
      <c r="G19" s="89">
        <v>40925</v>
      </c>
      <c r="H19" s="35"/>
      <c r="I19" s="4"/>
      <c r="J19" s="4"/>
      <c r="K19" s="4"/>
      <c r="L19" s="4"/>
      <c r="M19" s="4"/>
      <c r="N19" s="4"/>
      <c r="O19" s="4"/>
      <c r="P19" s="4"/>
      <c r="Q19" s="4"/>
      <c r="R19" s="4"/>
      <c r="S19" s="4"/>
      <c r="T19" s="4"/>
      <c r="U19" s="4"/>
      <c r="V19" s="4"/>
      <c r="W19" s="4"/>
      <c r="X19" s="4"/>
      <c r="Y19" s="4"/>
      <c r="Z19" s="4"/>
      <c r="AA19" s="4"/>
      <c r="AB19" s="4"/>
    </row>
    <row r="20" spans="1:28">
      <c r="A20" s="4"/>
      <c r="B20" s="4"/>
      <c r="C20" s="32">
        <v>16</v>
      </c>
      <c r="D20" s="56" t="s">
        <v>55</v>
      </c>
      <c r="E20" s="56" t="s">
        <v>470</v>
      </c>
      <c r="F20" s="56" t="s">
        <v>237</v>
      </c>
      <c r="G20" s="346">
        <v>40917</v>
      </c>
      <c r="H20" s="35" t="s">
        <v>61</v>
      </c>
      <c r="I20" s="4"/>
      <c r="J20" s="4"/>
      <c r="K20" s="4"/>
      <c r="L20" s="4"/>
      <c r="M20" s="4"/>
      <c r="N20" s="4"/>
      <c r="O20" s="4"/>
      <c r="P20" s="4"/>
      <c r="Q20" s="4"/>
      <c r="R20" s="4"/>
      <c r="S20" s="4"/>
      <c r="T20" s="4"/>
      <c r="U20" s="4"/>
      <c r="V20" s="4"/>
      <c r="W20" s="4"/>
      <c r="X20" s="4"/>
      <c r="Y20" s="4"/>
      <c r="Z20" s="4"/>
      <c r="AA20" s="4"/>
      <c r="AB20" s="4"/>
    </row>
    <row r="21" spans="1:28">
      <c r="A21" s="4"/>
      <c r="B21" s="4"/>
      <c r="C21" s="32">
        <v>17</v>
      </c>
      <c r="D21" s="360" t="s">
        <v>678</v>
      </c>
      <c r="E21" s="56" t="s">
        <v>238</v>
      </c>
      <c r="F21" s="56" t="s">
        <v>237</v>
      </c>
      <c r="G21" s="346">
        <v>40917</v>
      </c>
      <c r="H21" s="35"/>
      <c r="I21" s="4"/>
      <c r="J21" s="4"/>
      <c r="K21" s="4"/>
      <c r="L21" s="4"/>
      <c r="M21" s="4"/>
      <c r="N21" s="4"/>
      <c r="O21" s="4"/>
      <c r="P21" s="4"/>
      <c r="Q21" s="4"/>
      <c r="R21" s="4"/>
      <c r="S21" s="4"/>
      <c r="T21" s="4"/>
      <c r="U21" s="4"/>
      <c r="V21" s="4"/>
      <c r="W21" s="4"/>
      <c r="X21" s="4"/>
      <c r="Y21" s="4"/>
      <c r="Z21" s="4"/>
      <c r="AA21" s="4"/>
      <c r="AB21" s="4"/>
    </row>
    <row r="22" spans="1:28">
      <c r="A22" s="4"/>
      <c r="B22" s="4"/>
      <c r="C22" s="32">
        <v>18</v>
      </c>
      <c r="D22" s="35" t="s">
        <v>759</v>
      </c>
      <c r="E22" s="56" t="s">
        <v>760</v>
      </c>
      <c r="F22" s="56" t="s">
        <v>237</v>
      </c>
      <c r="G22" s="88">
        <v>40938</v>
      </c>
      <c r="H22" s="35"/>
      <c r="I22" s="4"/>
      <c r="J22" s="4"/>
      <c r="K22" s="4"/>
      <c r="L22" s="4"/>
      <c r="M22" s="4"/>
      <c r="N22" s="4"/>
      <c r="O22" s="4"/>
      <c r="P22" s="4"/>
      <c r="Q22" s="4"/>
      <c r="R22" s="4"/>
      <c r="S22" s="4"/>
      <c r="T22" s="4"/>
      <c r="U22" s="4"/>
      <c r="V22" s="4"/>
      <c r="W22" s="4"/>
      <c r="X22" s="4"/>
      <c r="Y22" s="4"/>
      <c r="Z22" s="4"/>
      <c r="AA22" s="4"/>
      <c r="AB22" s="4"/>
    </row>
    <row r="23" spans="1:28">
      <c r="A23" s="4"/>
      <c r="B23" s="4"/>
      <c r="C23" s="32">
        <v>19</v>
      </c>
      <c r="D23" s="35" t="s">
        <v>734</v>
      </c>
      <c r="E23" s="56" t="s">
        <v>761</v>
      </c>
      <c r="F23" s="56" t="s">
        <v>237</v>
      </c>
      <c r="G23" s="88">
        <v>40938</v>
      </c>
      <c r="H23" s="35"/>
      <c r="I23" s="4"/>
      <c r="J23" s="4"/>
      <c r="K23" s="4"/>
      <c r="L23" s="4"/>
      <c r="M23" s="4"/>
      <c r="N23" s="4"/>
      <c r="O23" s="4"/>
      <c r="P23" s="4"/>
      <c r="Q23" s="4"/>
      <c r="R23" s="4"/>
      <c r="S23" s="4"/>
      <c r="T23" s="4"/>
      <c r="U23" s="4"/>
      <c r="V23" s="4"/>
      <c r="W23" s="4"/>
      <c r="X23" s="4"/>
      <c r="Y23" s="4"/>
      <c r="Z23" s="4"/>
      <c r="AA23" s="4"/>
      <c r="AB23" s="4"/>
    </row>
    <row r="24" spans="1:28">
      <c r="A24" s="4"/>
      <c r="B24" s="4"/>
      <c r="C24" s="32">
        <v>20</v>
      </c>
      <c r="D24" s="223" t="s">
        <v>598</v>
      </c>
      <c r="E24" s="56" t="s">
        <v>853</v>
      </c>
      <c r="F24" s="56" t="s">
        <v>237</v>
      </c>
      <c r="G24" s="88">
        <v>40927</v>
      </c>
      <c r="H24" s="35"/>
      <c r="I24" s="4"/>
      <c r="J24" s="4"/>
      <c r="K24" s="4"/>
      <c r="L24" s="4"/>
      <c r="M24" s="4"/>
      <c r="N24" s="4"/>
      <c r="O24" s="4"/>
      <c r="P24" s="4"/>
      <c r="Q24" s="4"/>
      <c r="R24" s="4"/>
      <c r="S24" s="4"/>
      <c r="T24" s="4"/>
      <c r="U24" s="4"/>
      <c r="V24" s="4"/>
      <c r="W24" s="4"/>
      <c r="X24" s="4"/>
      <c r="Y24" s="4"/>
      <c r="Z24" s="4"/>
      <c r="AA24" s="4"/>
      <c r="AB24" s="4"/>
    </row>
    <row r="25" spans="1:28">
      <c r="A25" s="4"/>
      <c r="B25" s="4"/>
      <c r="C25" s="32">
        <v>21</v>
      </c>
      <c r="D25" s="464" t="s">
        <v>79</v>
      </c>
      <c r="E25" s="58" t="s">
        <v>238</v>
      </c>
      <c r="F25" s="58" t="s">
        <v>237</v>
      </c>
      <c r="G25" s="346">
        <v>40917</v>
      </c>
      <c r="H25" s="35"/>
      <c r="I25" s="4"/>
      <c r="J25" s="4"/>
      <c r="K25" s="4"/>
      <c r="L25" s="4"/>
      <c r="M25" s="4"/>
      <c r="N25" s="4"/>
      <c r="O25" s="4"/>
      <c r="P25" s="4"/>
      <c r="Q25" s="4"/>
      <c r="R25" s="4"/>
      <c r="S25" s="4"/>
      <c r="T25" s="4"/>
      <c r="U25" s="4"/>
      <c r="V25" s="4"/>
      <c r="W25" s="4"/>
      <c r="X25" s="4"/>
      <c r="Y25" s="4"/>
      <c r="Z25" s="4"/>
      <c r="AA25" s="4"/>
      <c r="AB25" s="4"/>
    </row>
    <row r="26" spans="1:28">
      <c r="A26" s="4"/>
      <c r="B26" s="4"/>
      <c r="C26" s="32">
        <v>22</v>
      </c>
      <c r="D26" s="35" t="s">
        <v>56</v>
      </c>
      <c r="E26" s="56" t="s">
        <v>471</v>
      </c>
      <c r="F26" s="56" t="s">
        <v>237</v>
      </c>
      <c r="G26" s="346">
        <v>40917</v>
      </c>
      <c r="H26" s="35"/>
      <c r="I26" s="4"/>
      <c r="J26" s="4"/>
      <c r="K26" s="4"/>
      <c r="L26" s="4"/>
      <c r="M26" s="4"/>
      <c r="N26" s="4"/>
      <c r="O26" s="4"/>
      <c r="P26" s="4"/>
      <c r="Q26" s="4"/>
      <c r="R26" s="4"/>
      <c r="S26" s="4"/>
      <c r="T26" s="4"/>
      <c r="U26" s="4"/>
      <c r="V26" s="4"/>
      <c r="W26" s="4"/>
      <c r="X26" s="4"/>
      <c r="Y26" s="4"/>
      <c r="Z26" s="4"/>
      <c r="AA26" s="4"/>
      <c r="AB26" s="4"/>
    </row>
    <row r="27" spans="1:28">
      <c r="A27" s="4"/>
      <c r="B27" s="4"/>
      <c r="C27" s="32">
        <v>23</v>
      </c>
      <c r="D27" s="201" t="s">
        <v>386</v>
      </c>
      <c r="E27" s="56" t="s">
        <v>238</v>
      </c>
      <c r="F27" s="56" t="s">
        <v>237</v>
      </c>
      <c r="G27" s="88">
        <v>40918</v>
      </c>
      <c r="H27" s="35"/>
      <c r="I27" s="4"/>
      <c r="J27" s="4"/>
      <c r="K27" s="4"/>
      <c r="L27" s="4"/>
      <c r="M27" s="4"/>
      <c r="N27" s="4"/>
      <c r="O27" s="4"/>
      <c r="P27" s="4"/>
      <c r="Q27" s="4"/>
      <c r="R27" s="4"/>
      <c r="S27" s="4"/>
      <c r="T27" s="4"/>
      <c r="U27" s="4"/>
      <c r="V27" s="4"/>
      <c r="W27" s="4"/>
      <c r="X27" s="4"/>
      <c r="Y27" s="4"/>
      <c r="Z27" s="4"/>
      <c r="AA27" s="4"/>
      <c r="AB27" s="4"/>
    </row>
    <row r="28" spans="1:28">
      <c r="A28" s="4"/>
      <c r="B28" s="4"/>
      <c r="C28" s="32">
        <v>24</v>
      </c>
      <c r="D28" s="360" t="s">
        <v>64</v>
      </c>
      <c r="E28" s="56" t="s">
        <v>238</v>
      </c>
      <c r="F28" s="56" t="s">
        <v>237</v>
      </c>
      <c r="G28" s="346">
        <v>40917</v>
      </c>
      <c r="H28" s="35"/>
      <c r="I28" s="4"/>
      <c r="J28" s="4"/>
      <c r="K28" s="4"/>
      <c r="L28" s="4"/>
      <c r="M28" s="4"/>
      <c r="N28" s="4"/>
      <c r="O28" s="4"/>
      <c r="P28" s="4"/>
      <c r="Q28" s="4"/>
      <c r="R28" s="4"/>
      <c r="S28" s="4"/>
      <c r="T28" s="4"/>
      <c r="U28" s="4"/>
      <c r="V28" s="4"/>
      <c r="W28" s="4"/>
      <c r="X28" s="4"/>
      <c r="Y28" s="4"/>
      <c r="Z28" s="4"/>
      <c r="AA28" s="4"/>
      <c r="AB28" s="4"/>
    </row>
    <row r="29" spans="1:28">
      <c r="A29" s="4"/>
      <c r="B29" s="4"/>
      <c r="C29" s="32">
        <v>25</v>
      </c>
      <c r="D29" s="359" t="s">
        <v>134</v>
      </c>
      <c r="E29" s="58" t="s">
        <v>470</v>
      </c>
      <c r="F29" s="58" t="s">
        <v>237</v>
      </c>
      <c r="G29" s="346">
        <v>40917</v>
      </c>
      <c r="H29" s="35"/>
      <c r="I29" s="4"/>
      <c r="J29" s="4"/>
      <c r="K29" s="4"/>
      <c r="L29" s="4"/>
      <c r="M29" s="4"/>
      <c r="N29" s="4"/>
      <c r="O29" s="4"/>
      <c r="P29" s="4"/>
      <c r="Q29" s="4"/>
      <c r="R29" s="4"/>
      <c r="S29" s="4"/>
      <c r="T29" s="4"/>
      <c r="U29" s="4"/>
      <c r="V29" s="4"/>
      <c r="W29" s="4"/>
      <c r="X29" s="4"/>
      <c r="Y29" s="4"/>
      <c r="Z29" s="4"/>
      <c r="AA29" s="4"/>
      <c r="AB29" s="4"/>
    </row>
    <row r="30" spans="1:28">
      <c r="A30" s="4"/>
      <c r="B30" s="4"/>
      <c r="C30" s="32">
        <v>26</v>
      </c>
      <c r="D30" s="464" t="s">
        <v>77</v>
      </c>
      <c r="E30" s="58" t="s">
        <v>909</v>
      </c>
      <c r="F30" s="58" t="s">
        <v>237</v>
      </c>
      <c r="G30" s="346">
        <v>40917</v>
      </c>
      <c r="H30" s="35"/>
      <c r="I30" s="4"/>
      <c r="J30" s="4"/>
      <c r="K30" s="4"/>
      <c r="L30" s="4"/>
      <c r="M30" s="4"/>
      <c r="N30" s="4"/>
      <c r="O30" s="4"/>
      <c r="P30" s="4"/>
      <c r="Q30" s="4"/>
      <c r="R30" s="4"/>
      <c r="S30" s="4"/>
      <c r="T30" s="4"/>
      <c r="U30" s="4"/>
      <c r="V30" s="4"/>
      <c r="W30" s="4"/>
      <c r="X30" s="4"/>
      <c r="Y30" s="4"/>
      <c r="Z30" s="4"/>
      <c r="AA30" s="4"/>
      <c r="AB30" s="4"/>
    </row>
    <row r="31" spans="1:28">
      <c r="A31" s="4"/>
      <c r="B31" s="4"/>
      <c r="C31" s="32">
        <v>27</v>
      </c>
      <c r="D31" s="35" t="s">
        <v>775</v>
      </c>
      <c r="E31" s="56" t="s">
        <v>237</v>
      </c>
      <c r="F31" s="56" t="s">
        <v>237</v>
      </c>
      <c r="G31" s="88">
        <v>40938</v>
      </c>
      <c r="H31" s="35" t="s">
        <v>979</v>
      </c>
      <c r="I31" s="4"/>
      <c r="J31" s="4"/>
      <c r="K31" s="4"/>
      <c r="L31" s="4"/>
      <c r="M31" s="4"/>
      <c r="N31" s="4"/>
      <c r="O31" s="4"/>
      <c r="P31" s="4"/>
      <c r="Q31" s="4"/>
      <c r="R31" s="4"/>
      <c r="S31" s="4"/>
      <c r="T31" s="4"/>
      <c r="U31" s="4"/>
      <c r="V31" s="4"/>
      <c r="W31" s="4"/>
      <c r="X31" s="4"/>
      <c r="Y31" s="4"/>
      <c r="Z31" s="4"/>
      <c r="AA31" s="4"/>
      <c r="AB31" s="4"/>
    </row>
    <row r="32" spans="1:28">
      <c r="A32" s="4"/>
      <c r="B32" s="4"/>
      <c r="C32" s="32">
        <v>28</v>
      </c>
      <c r="D32" s="359" t="s">
        <v>438</v>
      </c>
      <c r="E32" s="56" t="s">
        <v>473</v>
      </c>
      <c r="F32" s="56" t="s">
        <v>237</v>
      </c>
      <c r="G32" s="88">
        <v>40921</v>
      </c>
      <c r="H32" s="35"/>
      <c r="I32" s="4"/>
      <c r="J32" s="4"/>
      <c r="K32" s="4"/>
      <c r="L32" s="4"/>
      <c r="M32" s="4"/>
      <c r="N32" s="4"/>
      <c r="O32" s="4"/>
      <c r="P32" s="4"/>
      <c r="Q32" s="4"/>
      <c r="R32" s="4"/>
      <c r="S32" s="4"/>
      <c r="T32" s="4"/>
      <c r="U32" s="4"/>
      <c r="V32" s="4"/>
      <c r="W32" s="4"/>
      <c r="X32" s="4"/>
      <c r="Y32" s="4"/>
      <c r="Z32" s="4"/>
      <c r="AA32" s="4"/>
      <c r="AB32" s="4"/>
    </row>
    <row r="33" spans="1:28" ht="15.75" customHeight="1">
      <c r="A33" s="4"/>
      <c r="B33" s="4"/>
      <c r="C33" s="32">
        <v>29</v>
      </c>
      <c r="D33" s="359" t="s">
        <v>422</v>
      </c>
      <c r="E33" s="56" t="s">
        <v>478</v>
      </c>
      <c r="F33" s="56" t="s">
        <v>237</v>
      </c>
      <c r="G33" s="88">
        <v>40919</v>
      </c>
      <c r="H33" s="35"/>
      <c r="I33" s="4"/>
      <c r="J33" s="4"/>
      <c r="K33" s="4"/>
      <c r="L33" s="4"/>
      <c r="M33" s="4"/>
      <c r="N33" s="4"/>
      <c r="O33" s="4"/>
      <c r="P33" s="4"/>
      <c r="Q33" s="4"/>
      <c r="R33" s="4"/>
      <c r="S33" s="4"/>
      <c r="T33" s="4"/>
      <c r="U33" s="4"/>
      <c r="V33" s="4"/>
      <c r="W33" s="4"/>
      <c r="X33" s="4"/>
      <c r="Y33" s="4"/>
      <c r="Z33" s="4"/>
      <c r="AA33" s="4"/>
      <c r="AB33" s="4"/>
    </row>
    <row r="34" spans="1:28">
      <c r="A34" s="4"/>
      <c r="B34" s="4"/>
      <c r="C34" s="32">
        <v>30</v>
      </c>
      <c r="D34" s="359" t="s">
        <v>439</v>
      </c>
      <c r="E34" s="56" t="s">
        <v>238</v>
      </c>
      <c r="F34" s="202" t="s">
        <v>237</v>
      </c>
      <c r="G34" s="213">
        <v>40921</v>
      </c>
      <c r="H34" s="35"/>
      <c r="I34" s="4"/>
      <c r="J34" s="4"/>
      <c r="K34" s="4"/>
      <c r="L34" s="4"/>
      <c r="M34" s="4"/>
      <c r="N34" s="4"/>
      <c r="O34" s="4"/>
      <c r="P34" s="4"/>
      <c r="Q34" s="4"/>
      <c r="R34" s="4"/>
      <c r="S34" s="4"/>
      <c r="T34" s="4"/>
      <c r="U34" s="4"/>
      <c r="V34" s="4"/>
      <c r="W34" s="4"/>
      <c r="X34" s="4"/>
      <c r="Y34" s="4"/>
      <c r="Z34" s="4"/>
      <c r="AA34" s="4"/>
      <c r="AB34" s="4"/>
    </row>
    <row r="35" spans="1:28">
      <c r="A35" s="4"/>
      <c r="B35" s="4"/>
      <c r="C35" s="32">
        <v>31</v>
      </c>
      <c r="D35" s="202" t="s">
        <v>244</v>
      </c>
      <c r="E35" s="469" t="s">
        <v>470</v>
      </c>
      <c r="F35" s="412" t="s">
        <v>237</v>
      </c>
      <c r="G35" s="366">
        <v>40925</v>
      </c>
      <c r="H35" s="413"/>
      <c r="I35" s="4"/>
      <c r="J35" s="4"/>
      <c r="K35" s="4"/>
      <c r="L35" s="4"/>
      <c r="M35" s="4"/>
      <c r="N35" s="4"/>
      <c r="O35" s="4"/>
      <c r="P35" s="4"/>
      <c r="Q35" s="4"/>
      <c r="R35" s="4"/>
      <c r="S35" s="4"/>
      <c r="T35" s="4"/>
      <c r="U35" s="4"/>
      <c r="V35" s="4"/>
      <c r="W35" s="4"/>
      <c r="X35" s="4"/>
      <c r="Y35" s="4"/>
      <c r="Z35" s="4"/>
      <c r="AA35" s="4"/>
      <c r="AB35" s="4"/>
    </row>
    <row r="36" spans="1:28">
      <c r="A36" s="4"/>
      <c r="B36" s="4"/>
      <c r="C36" s="32">
        <v>32</v>
      </c>
      <c r="D36" s="201" t="s">
        <v>394</v>
      </c>
      <c r="E36" s="214" t="s">
        <v>863</v>
      </c>
      <c r="F36" s="214" t="s">
        <v>237</v>
      </c>
      <c r="G36" s="213">
        <v>40918</v>
      </c>
      <c r="H36" s="214"/>
      <c r="I36" s="4"/>
      <c r="J36" s="4"/>
      <c r="K36" s="4"/>
      <c r="L36" s="4"/>
      <c r="M36" s="4"/>
      <c r="N36" s="4"/>
      <c r="O36" s="4"/>
      <c r="P36" s="4"/>
      <c r="Q36" s="4"/>
      <c r="R36" s="4"/>
      <c r="S36" s="4"/>
      <c r="T36" s="4"/>
      <c r="U36" s="4"/>
      <c r="V36" s="4"/>
      <c r="W36" s="4"/>
      <c r="X36" s="4"/>
      <c r="Y36" s="4"/>
      <c r="Z36" s="4"/>
      <c r="AA36" s="4"/>
      <c r="AB36" s="4"/>
    </row>
    <row r="37" spans="1:28">
      <c r="A37" s="4"/>
      <c r="B37" s="4"/>
      <c r="C37" s="32">
        <v>33</v>
      </c>
      <c r="D37" s="201" t="s">
        <v>503</v>
      </c>
      <c r="E37" s="411" t="s">
        <v>237</v>
      </c>
      <c r="F37" s="411" t="s">
        <v>237</v>
      </c>
      <c r="G37" s="213">
        <v>40917</v>
      </c>
      <c r="H37" s="35" t="s">
        <v>979</v>
      </c>
      <c r="I37" s="4"/>
      <c r="J37" s="4"/>
      <c r="K37" s="4"/>
      <c r="L37" s="4"/>
      <c r="M37" s="4"/>
      <c r="N37" s="4"/>
      <c r="O37" s="4"/>
      <c r="P37" s="4"/>
      <c r="Q37" s="4"/>
      <c r="R37" s="4"/>
      <c r="S37" s="4"/>
      <c r="T37" s="4"/>
      <c r="U37" s="4"/>
      <c r="V37" s="4"/>
      <c r="W37" s="4"/>
      <c r="X37" s="4"/>
      <c r="Y37" s="4"/>
      <c r="Z37" s="4"/>
      <c r="AA37" s="4"/>
      <c r="AB37" s="4"/>
    </row>
    <row r="38" spans="1:28">
      <c r="A38" s="4"/>
      <c r="B38" s="4"/>
      <c r="C38" s="32">
        <v>34</v>
      </c>
      <c r="D38" s="201" t="s">
        <v>112</v>
      </c>
      <c r="E38" s="214" t="s">
        <v>238</v>
      </c>
      <c r="F38" s="214" t="s">
        <v>237</v>
      </c>
      <c r="G38" s="213">
        <v>40921</v>
      </c>
      <c r="H38" s="214"/>
      <c r="I38" s="4"/>
      <c r="J38" s="4"/>
      <c r="K38" s="4"/>
      <c r="L38" s="4"/>
      <c r="M38" s="4"/>
      <c r="N38" s="4"/>
      <c r="O38" s="4"/>
      <c r="P38" s="4"/>
      <c r="Q38" s="4"/>
      <c r="R38" s="4"/>
      <c r="S38" s="4"/>
      <c r="T38" s="4"/>
      <c r="U38" s="4"/>
      <c r="V38" s="4"/>
      <c r="W38" s="4"/>
      <c r="X38" s="4"/>
      <c r="Y38" s="4"/>
      <c r="Z38" s="4"/>
      <c r="AA38" s="4"/>
      <c r="AB38" s="4"/>
    </row>
    <row r="39" spans="1:28">
      <c r="A39" s="4"/>
      <c r="B39" s="4"/>
      <c r="C39" s="32">
        <v>35</v>
      </c>
      <c r="D39" s="215" t="s">
        <v>320</v>
      </c>
      <c r="E39" s="216" t="s">
        <v>476</v>
      </c>
      <c r="F39" s="216" t="s">
        <v>237</v>
      </c>
      <c r="G39" s="217">
        <v>40925</v>
      </c>
      <c r="H39" s="216"/>
      <c r="I39" s="4"/>
      <c r="J39" s="4"/>
      <c r="K39" s="4"/>
      <c r="L39" s="4"/>
      <c r="M39" s="4"/>
      <c r="N39" s="4"/>
      <c r="O39" s="4"/>
      <c r="P39" s="4"/>
      <c r="Q39" s="4"/>
      <c r="R39" s="4"/>
      <c r="S39" s="4"/>
      <c r="T39" s="4"/>
      <c r="U39" s="4"/>
      <c r="V39" s="4"/>
      <c r="W39" s="4"/>
      <c r="X39" s="4"/>
      <c r="Y39" s="4"/>
      <c r="Z39" s="4"/>
      <c r="AA39" s="4"/>
      <c r="AB39" s="4"/>
    </row>
    <row r="40" spans="1:28">
      <c r="A40" s="4"/>
      <c r="B40" s="4"/>
      <c r="C40" s="32">
        <v>36</v>
      </c>
      <c r="D40" s="215" t="s">
        <v>560</v>
      </c>
      <c r="E40" s="216" t="s">
        <v>580</v>
      </c>
      <c r="F40" s="216" t="s">
        <v>237</v>
      </c>
      <c r="G40" s="217">
        <v>40926</v>
      </c>
      <c r="H40" s="35"/>
      <c r="I40" s="4"/>
      <c r="J40" s="4"/>
      <c r="K40" s="4"/>
      <c r="L40" s="4"/>
      <c r="M40" s="4"/>
      <c r="N40" s="4"/>
      <c r="O40" s="4"/>
      <c r="P40" s="4"/>
      <c r="Q40" s="4"/>
      <c r="R40" s="4"/>
      <c r="S40" s="4"/>
      <c r="T40" s="4"/>
      <c r="U40" s="4"/>
      <c r="V40" s="4"/>
      <c r="W40" s="4"/>
      <c r="X40" s="4"/>
      <c r="Y40" s="4"/>
      <c r="Z40" s="4"/>
      <c r="AA40" s="4"/>
      <c r="AB40" s="4"/>
    </row>
    <row r="41" spans="1:28">
      <c r="A41" s="4"/>
      <c r="B41" s="4"/>
      <c r="C41" s="32">
        <v>37</v>
      </c>
      <c r="D41" s="215" t="s">
        <v>910</v>
      </c>
      <c r="E41" s="216" t="s">
        <v>911</v>
      </c>
      <c r="F41" s="216" t="s">
        <v>237</v>
      </c>
      <c r="G41" s="350">
        <v>40940</v>
      </c>
      <c r="H41" s="35"/>
      <c r="I41" s="4"/>
      <c r="J41" s="4"/>
      <c r="K41" s="4"/>
      <c r="L41" s="4"/>
      <c r="M41" s="4"/>
      <c r="N41" s="4"/>
      <c r="O41" s="4"/>
      <c r="P41" s="4"/>
      <c r="Q41" s="4"/>
      <c r="R41" s="4"/>
      <c r="S41" s="4"/>
      <c r="T41" s="4"/>
      <c r="U41" s="4"/>
      <c r="V41" s="4"/>
      <c r="W41" s="4"/>
      <c r="X41" s="4"/>
      <c r="Y41" s="4"/>
      <c r="Z41" s="4"/>
      <c r="AA41" s="4"/>
      <c r="AB41" s="4"/>
    </row>
    <row r="42" spans="1:28">
      <c r="A42" s="4"/>
      <c r="B42" s="4"/>
      <c r="C42" s="32">
        <v>38</v>
      </c>
      <c r="D42" s="215" t="s">
        <v>865</v>
      </c>
      <c r="E42" s="347" t="s">
        <v>237</v>
      </c>
      <c r="F42" s="216" t="s">
        <v>237</v>
      </c>
      <c r="G42" s="350">
        <v>40921</v>
      </c>
      <c r="H42" s="35" t="s">
        <v>982</v>
      </c>
      <c r="I42" s="4"/>
      <c r="J42" s="4"/>
      <c r="K42" s="4"/>
      <c r="L42" s="4"/>
      <c r="M42" s="4"/>
      <c r="N42" s="4"/>
      <c r="O42" s="4"/>
      <c r="P42" s="4"/>
      <c r="Q42" s="4"/>
      <c r="R42" s="4"/>
      <c r="S42" s="4"/>
      <c r="T42" s="4"/>
      <c r="U42" s="4"/>
      <c r="V42" s="4"/>
      <c r="W42" s="4"/>
      <c r="X42" s="4"/>
      <c r="Y42" s="4"/>
      <c r="Z42" s="4"/>
      <c r="AA42" s="4"/>
      <c r="AB42" s="4"/>
    </row>
    <row r="43" spans="1:28">
      <c r="A43" s="4"/>
      <c r="B43" s="4"/>
      <c r="C43" s="32">
        <v>39</v>
      </c>
      <c r="D43" s="202" t="s">
        <v>731</v>
      </c>
      <c r="E43" s="347" t="s">
        <v>732</v>
      </c>
      <c r="F43" s="216" t="s">
        <v>237</v>
      </c>
      <c r="G43" s="350">
        <v>40938</v>
      </c>
      <c r="H43" s="35"/>
      <c r="I43" s="4"/>
      <c r="J43" s="4"/>
      <c r="K43" s="4"/>
      <c r="L43" s="4"/>
      <c r="M43" s="4"/>
      <c r="N43" s="4"/>
      <c r="O43" s="4"/>
      <c r="P43" s="4"/>
      <c r="Q43" s="4"/>
      <c r="R43" s="4"/>
      <c r="S43" s="4"/>
      <c r="T43" s="4"/>
      <c r="U43" s="4"/>
      <c r="V43" s="4"/>
      <c r="W43" s="4"/>
      <c r="X43" s="4"/>
      <c r="Y43" s="4"/>
      <c r="Z43" s="4"/>
      <c r="AA43" s="4"/>
      <c r="AB43" s="4"/>
    </row>
    <row r="44" spans="1:28">
      <c r="A44" s="4"/>
      <c r="B44" s="4"/>
      <c r="C44" s="32">
        <v>40</v>
      </c>
      <c r="D44" s="347" t="s">
        <v>319</v>
      </c>
      <c r="E44" s="347" t="s">
        <v>238</v>
      </c>
      <c r="F44" s="216" t="s">
        <v>237</v>
      </c>
      <c r="G44" s="350">
        <v>40918</v>
      </c>
      <c r="H44" s="35"/>
      <c r="I44" s="4"/>
      <c r="J44" s="4"/>
      <c r="K44" s="4"/>
      <c r="L44" s="4"/>
      <c r="M44" s="4"/>
      <c r="N44" s="4"/>
      <c r="O44" s="4"/>
      <c r="P44" s="4"/>
      <c r="Q44" s="4"/>
      <c r="R44" s="4"/>
      <c r="S44" s="4"/>
      <c r="T44" s="4"/>
      <c r="U44" s="4"/>
      <c r="V44" s="4"/>
      <c r="W44" s="4"/>
      <c r="X44" s="4"/>
      <c r="Y44" s="4"/>
      <c r="Z44" s="4"/>
      <c r="AA44" s="4"/>
      <c r="AB44" s="4"/>
    </row>
    <row r="45" spans="1:28">
      <c r="A45" s="4"/>
      <c r="B45" s="4"/>
      <c r="C45" s="32">
        <v>41</v>
      </c>
      <c r="D45" s="215" t="s">
        <v>62</v>
      </c>
      <c r="E45" s="349" t="s">
        <v>472</v>
      </c>
      <c r="F45" s="216" t="s">
        <v>237</v>
      </c>
      <c r="G45" s="364">
        <v>40917</v>
      </c>
      <c r="H45" s="348" t="s">
        <v>63</v>
      </c>
      <c r="I45" s="4"/>
      <c r="J45" s="4"/>
      <c r="K45" s="4"/>
      <c r="L45" s="4"/>
      <c r="M45" s="4"/>
      <c r="N45" s="4"/>
      <c r="O45" s="4"/>
      <c r="P45" s="4"/>
      <c r="Q45" s="4"/>
      <c r="R45" s="4"/>
      <c r="S45" s="4"/>
      <c r="T45" s="4"/>
      <c r="U45" s="4"/>
      <c r="V45" s="4"/>
      <c r="W45" s="4"/>
      <c r="X45" s="4"/>
      <c r="Y45" s="4"/>
      <c r="Z45" s="4"/>
      <c r="AA45" s="4"/>
      <c r="AB45" s="4"/>
    </row>
    <row r="46" spans="1:28">
      <c r="A46" s="4"/>
      <c r="B46" s="4"/>
      <c r="C46" s="32">
        <v>42</v>
      </c>
      <c r="D46" s="361" t="s">
        <v>253</v>
      </c>
      <c r="E46" s="361" t="s">
        <v>237</v>
      </c>
      <c r="F46" s="420" t="s">
        <v>237</v>
      </c>
      <c r="G46" s="364">
        <v>40917</v>
      </c>
      <c r="H46" s="35" t="s">
        <v>981</v>
      </c>
      <c r="I46" s="4"/>
      <c r="J46" s="4"/>
      <c r="K46" s="4"/>
      <c r="L46" s="4"/>
      <c r="M46" s="4"/>
      <c r="N46" s="4"/>
      <c r="O46" s="4"/>
      <c r="P46" s="4"/>
      <c r="Q46" s="4"/>
      <c r="R46" s="4"/>
      <c r="S46" s="4"/>
      <c r="T46" s="4"/>
      <c r="U46" s="4"/>
      <c r="V46" s="4"/>
      <c r="W46" s="4"/>
      <c r="X46" s="4"/>
      <c r="Y46" s="4"/>
      <c r="Z46" s="4"/>
      <c r="AA46" s="4"/>
      <c r="AB46" s="4"/>
    </row>
    <row r="47" spans="1:28">
      <c r="A47" s="4"/>
      <c r="B47" s="4"/>
      <c r="C47" s="32">
        <v>44</v>
      </c>
      <c r="D47" s="348" t="s">
        <v>361</v>
      </c>
      <c r="E47" s="348" t="s">
        <v>477</v>
      </c>
      <c r="F47" s="348" t="s">
        <v>237</v>
      </c>
      <c r="G47" s="365">
        <v>40925</v>
      </c>
      <c r="H47" s="35"/>
      <c r="I47" s="4"/>
      <c r="J47" s="4"/>
      <c r="K47" s="4"/>
      <c r="L47" s="4"/>
      <c r="M47" s="4"/>
      <c r="N47" s="4"/>
      <c r="O47" s="4"/>
      <c r="P47" s="4"/>
      <c r="Q47" s="4"/>
      <c r="R47" s="4"/>
      <c r="S47" s="4"/>
      <c r="T47" s="4"/>
      <c r="U47" s="4"/>
      <c r="V47" s="4"/>
      <c r="W47" s="4"/>
      <c r="X47" s="4"/>
      <c r="Y47" s="4"/>
      <c r="Z47" s="4"/>
      <c r="AA47" s="4"/>
      <c r="AB47" s="4"/>
    </row>
    <row r="48" spans="1:28">
      <c r="A48" s="4"/>
      <c r="B48" s="4"/>
      <c r="C48" s="32">
        <v>45</v>
      </c>
      <c r="D48" s="417" t="s">
        <v>854</v>
      </c>
      <c r="E48" s="348" t="s">
        <v>237</v>
      </c>
      <c r="F48" s="348" t="s">
        <v>237</v>
      </c>
      <c r="G48" s="365">
        <v>40939</v>
      </c>
      <c r="H48" s="35" t="s">
        <v>980</v>
      </c>
      <c r="I48" s="4"/>
      <c r="J48" s="4"/>
      <c r="K48" s="4"/>
      <c r="L48" s="4"/>
      <c r="M48" s="4"/>
      <c r="N48" s="4"/>
      <c r="O48" s="4"/>
      <c r="P48" s="4"/>
      <c r="Q48" s="4"/>
      <c r="R48" s="4"/>
      <c r="S48" s="4"/>
      <c r="T48" s="4"/>
      <c r="U48" s="4"/>
      <c r="V48" s="4"/>
      <c r="W48" s="4"/>
      <c r="X48" s="4"/>
      <c r="Y48" s="4"/>
      <c r="Z48" s="4"/>
      <c r="AA48" s="4"/>
      <c r="AB48" s="4"/>
    </row>
    <row r="49" spans="1:28">
      <c r="A49" s="4"/>
      <c r="B49" s="4"/>
      <c r="C49" s="32">
        <v>46</v>
      </c>
      <c r="D49" s="417" t="s">
        <v>919</v>
      </c>
      <c r="E49" s="419" t="s">
        <v>920</v>
      </c>
      <c r="F49" s="347" t="s">
        <v>237</v>
      </c>
      <c r="G49" s="350">
        <v>40941</v>
      </c>
      <c r="H49" s="35"/>
      <c r="I49" s="4"/>
      <c r="J49" s="4"/>
      <c r="K49" s="4"/>
      <c r="L49" s="4"/>
      <c r="M49" s="4"/>
      <c r="N49" s="4"/>
      <c r="O49" s="4"/>
      <c r="P49" s="4"/>
      <c r="Q49" s="4"/>
      <c r="R49" s="4"/>
      <c r="S49" s="4"/>
      <c r="T49" s="4"/>
      <c r="U49" s="4"/>
      <c r="V49" s="4"/>
      <c r="W49" s="4"/>
      <c r="X49" s="4"/>
      <c r="Y49" s="4"/>
      <c r="Z49" s="4"/>
      <c r="AA49" s="4"/>
      <c r="AB49" s="4"/>
    </row>
    <row r="50" spans="1:28">
      <c r="A50" s="4"/>
      <c r="B50" s="4"/>
      <c r="C50" s="32">
        <v>47</v>
      </c>
      <c r="D50" s="417" t="s">
        <v>240</v>
      </c>
      <c r="E50" s="416" t="s">
        <v>475</v>
      </c>
      <c r="F50" s="215" t="s">
        <v>237</v>
      </c>
      <c r="G50" s="418">
        <v>40925</v>
      </c>
      <c r="H50" s="35"/>
      <c r="I50" s="4"/>
      <c r="J50" s="4"/>
      <c r="K50" s="4"/>
      <c r="L50" s="4"/>
      <c r="M50" s="4"/>
      <c r="N50" s="4"/>
      <c r="O50" s="4"/>
      <c r="P50" s="4"/>
      <c r="Q50" s="4"/>
      <c r="R50" s="4"/>
      <c r="S50" s="4"/>
      <c r="T50" s="4"/>
      <c r="U50" s="4"/>
      <c r="V50" s="4"/>
      <c r="W50" s="4"/>
      <c r="X50" s="4"/>
      <c r="Y50" s="4"/>
      <c r="Z50" s="4"/>
      <c r="AA50" s="4"/>
      <c r="AB50" s="4"/>
    </row>
    <row r="51" spans="1:28">
      <c r="A51" s="4"/>
      <c r="B51" s="4"/>
      <c r="C51" s="32">
        <v>48</v>
      </c>
      <c r="D51" s="468" t="s">
        <v>968</v>
      </c>
      <c r="E51" s="479" t="s">
        <v>967</v>
      </c>
      <c r="F51" s="466" t="s">
        <v>237</v>
      </c>
      <c r="G51" s="467">
        <v>40941</v>
      </c>
      <c r="H51" s="466"/>
      <c r="I51" s="4"/>
      <c r="J51" s="4"/>
      <c r="K51" s="4"/>
      <c r="L51" s="4"/>
      <c r="M51" s="4"/>
      <c r="N51" s="4"/>
      <c r="O51" s="4"/>
      <c r="P51" s="4"/>
      <c r="Q51" s="4"/>
      <c r="R51" s="4"/>
      <c r="S51" s="4"/>
      <c r="T51" s="4"/>
      <c r="U51" s="4"/>
      <c r="V51" s="4"/>
      <c r="W51" s="4"/>
      <c r="X51" s="4"/>
      <c r="Y51" s="4"/>
      <c r="Z51" s="4"/>
      <c r="AA51" s="4"/>
      <c r="AB51" s="4"/>
    </row>
    <row r="52" spans="1:28">
      <c r="A52" s="4"/>
      <c r="B52" s="4"/>
      <c r="C52" s="32">
        <v>49</v>
      </c>
      <c r="D52" s="478" t="s">
        <v>977</v>
      </c>
      <c r="E52" s="465" t="s">
        <v>978</v>
      </c>
      <c r="F52" s="466" t="s">
        <v>237</v>
      </c>
      <c r="G52" s="467">
        <v>40955</v>
      </c>
      <c r="H52" s="477"/>
      <c r="I52" s="4"/>
      <c r="J52" s="4"/>
      <c r="K52" s="4"/>
      <c r="L52" s="4"/>
      <c r="M52" s="4"/>
      <c r="N52" s="4"/>
      <c r="O52" s="4"/>
      <c r="P52" s="4"/>
      <c r="Q52" s="4"/>
      <c r="R52" s="4"/>
      <c r="S52" s="4"/>
      <c r="T52" s="4"/>
      <c r="U52" s="4"/>
      <c r="V52" s="4"/>
      <c r="W52" s="4"/>
      <c r="X52" s="4"/>
      <c r="Y52" s="4"/>
      <c r="Z52" s="4"/>
      <c r="AA52" s="4"/>
      <c r="AB52" s="4"/>
    </row>
    <row r="53" spans="1:28">
      <c r="A53" s="4"/>
      <c r="B53" s="4"/>
      <c r="C53" s="4"/>
      <c r="D53" s="351"/>
      <c r="E53" s="4"/>
      <c r="F53" s="4"/>
      <c r="G53" s="4"/>
      <c r="H53" s="4"/>
      <c r="I53" s="4"/>
      <c r="J53" s="4"/>
      <c r="K53" s="4"/>
      <c r="L53" s="4"/>
      <c r="M53" s="4"/>
      <c r="N53" s="4"/>
      <c r="O53" s="4"/>
      <c r="P53" s="4"/>
      <c r="Q53" s="4"/>
      <c r="R53" s="4"/>
      <c r="S53" s="4"/>
      <c r="T53" s="4"/>
      <c r="U53" s="4"/>
      <c r="V53" s="4"/>
      <c r="W53" s="4"/>
      <c r="X53" s="4"/>
      <c r="Y53" s="4"/>
      <c r="Z53" s="4"/>
      <c r="AA53" s="4"/>
      <c r="AB53" s="4"/>
    </row>
    <row r="54" spans="1:28">
      <c r="A54" s="4"/>
      <c r="B54" s="4"/>
      <c r="C54" s="4"/>
      <c r="D54" s="351"/>
      <c r="E54" s="4"/>
      <c r="F54" s="4"/>
      <c r="G54" s="4"/>
      <c r="H54" s="4"/>
      <c r="I54" s="4"/>
      <c r="J54" s="4"/>
      <c r="K54" s="4"/>
      <c r="L54" s="4"/>
      <c r="M54" s="4"/>
      <c r="N54" s="4"/>
      <c r="O54" s="4"/>
      <c r="P54" s="4"/>
      <c r="Q54" s="4"/>
      <c r="R54" s="4"/>
      <c r="S54" s="4"/>
      <c r="T54" s="4"/>
      <c r="U54" s="4"/>
      <c r="V54" s="4"/>
      <c r="W54" s="4"/>
      <c r="X54" s="4"/>
      <c r="Y54" s="4"/>
      <c r="Z54" s="4"/>
      <c r="AA54" s="4"/>
      <c r="AB54" s="4"/>
    </row>
    <row r="55" spans="1:28">
      <c r="A55" s="4"/>
      <c r="B55" s="4"/>
      <c r="C55" s="4"/>
      <c r="D55" s="351"/>
      <c r="E55" s="4"/>
      <c r="F55" s="4"/>
      <c r="G55" s="4"/>
      <c r="H55" s="4"/>
      <c r="I55" s="4"/>
      <c r="J55" s="4"/>
      <c r="K55" s="4"/>
      <c r="L55" s="4"/>
      <c r="M55" s="4"/>
      <c r="N55" s="4"/>
      <c r="O55" s="4"/>
      <c r="P55" s="4"/>
      <c r="Q55" s="4"/>
      <c r="R55" s="4"/>
      <c r="S55" s="4"/>
      <c r="T55" s="4"/>
      <c r="U55" s="4"/>
      <c r="V55" s="4"/>
      <c r="W55" s="4"/>
      <c r="X55" s="4"/>
      <c r="Y55" s="4"/>
      <c r="Z55" s="4"/>
      <c r="AA55" s="4"/>
      <c r="AB55" s="4"/>
    </row>
    <row r="56" spans="1:28">
      <c r="A56" s="4"/>
      <c r="B56" s="4"/>
      <c r="C56" s="4"/>
      <c r="D56" s="351"/>
      <c r="E56" s="4"/>
      <c r="F56" s="4"/>
      <c r="G56" s="4"/>
      <c r="H56" s="4"/>
      <c r="I56" s="4"/>
      <c r="J56" s="4"/>
      <c r="K56" s="4"/>
      <c r="L56" s="4"/>
      <c r="M56" s="4"/>
      <c r="N56" s="4"/>
      <c r="O56" s="4"/>
      <c r="P56" s="4"/>
      <c r="Q56" s="4"/>
      <c r="R56" s="4"/>
      <c r="S56" s="4"/>
      <c r="T56" s="4"/>
      <c r="U56" s="4"/>
      <c r="V56" s="4"/>
      <c r="W56" s="4"/>
      <c r="X56" s="4"/>
      <c r="Y56" s="4"/>
      <c r="Z56" s="4"/>
      <c r="AA56" s="4"/>
      <c r="AB56" s="4"/>
    </row>
    <row r="57" spans="1:28">
      <c r="A57" s="4"/>
      <c r="B57" s="4"/>
      <c r="C57" s="4"/>
      <c r="D57" s="351"/>
      <c r="E57" s="4"/>
      <c r="F57" s="4"/>
      <c r="G57" s="4"/>
      <c r="H57" s="4"/>
      <c r="I57" s="4"/>
      <c r="J57" s="4"/>
      <c r="K57" s="4"/>
      <c r="L57" s="4"/>
      <c r="M57" s="4"/>
      <c r="N57" s="4"/>
      <c r="O57" s="4"/>
      <c r="P57" s="4"/>
      <c r="Q57" s="4"/>
      <c r="R57" s="4"/>
      <c r="S57" s="4"/>
      <c r="T57" s="4"/>
      <c r="U57" s="4"/>
      <c r="V57" s="4"/>
      <c r="W57" s="4"/>
      <c r="X57" s="4"/>
      <c r="Y57" s="4"/>
      <c r="Z57" s="4"/>
      <c r="AA57" s="4"/>
      <c r="AB57" s="4"/>
    </row>
    <row r="58" spans="1:28">
      <c r="A58" s="4"/>
      <c r="B58" s="4"/>
      <c r="C58" s="4"/>
      <c r="D58" s="351"/>
      <c r="E58" s="4"/>
      <c r="F58" s="4"/>
      <c r="G58" s="4"/>
      <c r="H58" s="4"/>
      <c r="I58" s="4"/>
      <c r="J58" s="4"/>
      <c r="K58" s="4"/>
      <c r="L58" s="4"/>
      <c r="M58" s="4"/>
      <c r="N58" s="4"/>
      <c r="O58" s="4"/>
      <c r="P58" s="4"/>
      <c r="Q58" s="4"/>
      <c r="R58" s="4"/>
      <c r="S58" s="4"/>
      <c r="T58" s="4"/>
      <c r="U58" s="4"/>
      <c r="V58" s="4"/>
      <c r="W58" s="4"/>
      <c r="X58" s="4"/>
      <c r="Y58" s="4"/>
      <c r="Z58" s="4"/>
      <c r="AA58" s="4"/>
      <c r="AB58" s="4"/>
    </row>
    <row r="59" spans="1:28">
      <c r="A59" s="4"/>
      <c r="B59" s="4"/>
      <c r="C59" s="4"/>
      <c r="D59" s="351"/>
      <c r="E59" s="4"/>
      <c r="F59" s="4"/>
      <c r="G59" s="4"/>
      <c r="H59" s="4"/>
      <c r="I59" s="4"/>
      <c r="J59" s="4"/>
      <c r="K59" s="4"/>
      <c r="L59" s="4"/>
      <c r="M59" s="4"/>
      <c r="N59" s="4"/>
      <c r="O59" s="4"/>
      <c r="P59" s="4"/>
      <c r="Q59" s="4"/>
      <c r="R59" s="4"/>
      <c r="S59" s="4"/>
      <c r="T59" s="4"/>
      <c r="U59" s="4"/>
      <c r="V59" s="4"/>
      <c r="W59" s="4"/>
      <c r="X59" s="4"/>
      <c r="Y59" s="4"/>
      <c r="Z59" s="4"/>
      <c r="AA59" s="4"/>
      <c r="AB59" s="4"/>
    </row>
    <row r="60" spans="1:28">
      <c r="A60" s="4"/>
      <c r="B60" s="4"/>
      <c r="C60" s="4"/>
      <c r="D60" s="351"/>
      <c r="E60" s="4"/>
      <c r="F60" s="4"/>
      <c r="G60" s="4"/>
      <c r="H60" s="4"/>
      <c r="I60" s="4"/>
      <c r="J60" s="4"/>
      <c r="K60" s="4"/>
      <c r="L60" s="4"/>
      <c r="M60" s="4"/>
      <c r="N60" s="4"/>
      <c r="O60" s="4"/>
      <c r="P60" s="4"/>
      <c r="Q60" s="4"/>
      <c r="R60" s="4"/>
      <c r="S60" s="4"/>
      <c r="T60" s="4"/>
      <c r="U60" s="4"/>
      <c r="V60" s="4"/>
      <c r="W60" s="4"/>
      <c r="X60" s="4"/>
      <c r="Y60" s="4"/>
      <c r="Z60" s="4"/>
      <c r="AA60" s="4"/>
      <c r="AB60" s="4"/>
    </row>
    <row r="61" spans="1:28">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sheetData>
  <sortState ref="C5:H51">
    <sortCondition ref="D5"/>
  </sortState>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dimension ref="B1:L2784"/>
  <sheetViews>
    <sheetView zoomScaleNormal="100" workbookViewId="0">
      <pane xSplit="3" ySplit="2" topLeftCell="D1504" activePane="bottomRight" state="frozen"/>
      <selection pane="topRight" activeCell="D1" sqref="D1"/>
      <selection pane="bottomLeft" activeCell="A3" sqref="A3"/>
      <selection pane="bottomRight" activeCell="B1543" sqref="B1543"/>
    </sheetView>
  </sheetViews>
  <sheetFormatPr defaultColWidth="10.6640625" defaultRowHeight="12.75"/>
  <cols>
    <col min="1" max="1" width="3.44140625" style="44" customWidth="1"/>
    <col min="2" max="2" width="39.109375" style="44" customWidth="1"/>
    <col min="3" max="3" width="4.44140625" style="48" bestFit="1" customWidth="1"/>
    <col min="4" max="4" width="90.88671875" style="44" customWidth="1"/>
    <col min="5" max="5" width="12" style="44" bestFit="1" customWidth="1"/>
    <col min="6" max="6" width="14" style="44" bestFit="1" customWidth="1"/>
    <col min="7" max="7" width="33.6640625" style="44" bestFit="1" customWidth="1"/>
    <col min="8" max="9" width="17.88671875" style="44" bestFit="1" customWidth="1"/>
    <col min="10" max="16384" width="10.6640625" style="44"/>
  </cols>
  <sheetData>
    <row r="1" spans="2:5" ht="15">
      <c r="B1" s="81"/>
    </row>
    <row r="2" spans="2:5">
      <c r="B2" s="47" t="s">
        <v>4</v>
      </c>
      <c r="C2" s="46" t="s">
        <v>5</v>
      </c>
      <c r="D2" s="47" t="s">
        <v>6</v>
      </c>
      <c r="E2" s="47" t="s">
        <v>7</v>
      </c>
    </row>
    <row r="4" spans="2:5">
      <c r="B4" s="44" t="s">
        <v>55</v>
      </c>
    </row>
    <row r="5" spans="2:5">
      <c r="C5" s="48">
        <v>67</v>
      </c>
    </row>
    <row r="33" spans="3:6">
      <c r="C33" s="48">
        <v>68</v>
      </c>
    </row>
    <row r="36" spans="3:6">
      <c r="D36" s="39"/>
    </row>
    <row r="40" spans="3:6">
      <c r="D40" s="39"/>
    </row>
    <row r="44" spans="3:6">
      <c r="D44" s="39"/>
    </row>
    <row r="46" spans="3:6">
      <c r="E46" s="44">
        <f>3.6*1000/30</f>
        <v>120</v>
      </c>
      <c r="F46" s="44" t="s">
        <v>48</v>
      </c>
    </row>
    <row r="48" spans="3:6">
      <c r="D48" s="39"/>
      <c r="E48" s="44">
        <v>1.5</v>
      </c>
    </row>
    <row r="52" spans="3:4">
      <c r="D52" s="39"/>
    </row>
    <row r="56" spans="3:4">
      <c r="D56" s="39"/>
    </row>
    <row r="59" spans="3:4">
      <c r="C59" s="48">
        <v>69</v>
      </c>
    </row>
    <row r="60" spans="3:4">
      <c r="D60" s="39"/>
    </row>
    <row r="66" spans="3:4">
      <c r="D66" s="39"/>
    </row>
    <row r="70" spans="3:4">
      <c r="D70" s="39"/>
    </row>
    <row r="74" spans="3:4">
      <c r="D74" s="39"/>
    </row>
    <row r="76" spans="3:4">
      <c r="C76" s="48">
        <v>70</v>
      </c>
    </row>
    <row r="117" spans="2:5">
      <c r="B117" s="38"/>
      <c r="C117" s="37"/>
      <c r="D117" s="38"/>
      <c r="E117" s="38"/>
    </row>
    <row r="118" spans="2:5">
      <c r="D118" s="39"/>
    </row>
    <row r="119" spans="2:5">
      <c r="B119" s="44" t="s">
        <v>42</v>
      </c>
      <c r="C119" s="334">
        <v>1</v>
      </c>
      <c r="D119" s="320" t="s">
        <v>766</v>
      </c>
    </row>
    <row r="120" spans="2:5" s="320" customFormat="1">
      <c r="C120" s="48"/>
      <c r="D120" s="320" t="s">
        <v>767</v>
      </c>
    </row>
    <row r="121" spans="2:5" s="320" customFormat="1">
      <c r="C121" s="48"/>
      <c r="D121" s="320" t="s">
        <v>768</v>
      </c>
    </row>
    <row r="122" spans="2:5" s="320" customFormat="1">
      <c r="C122" s="48"/>
      <c r="D122" s="320" t="s">
        <v>769</v>
      </c>
    </row>
    <row r="123" spans="2:5" s="320" customFormat="1">
      <c r="C123" s="48"/>
    </row>
    <row r="124" spans="2:5">
      <c r="C124" s="48">
        <v>7</v>
      </c>
      <c r="D124" s="528" t="s">
        <v>49</v>
      </c>
    </row>
    <row r="125" spans="2:5">
      <c r="D125" s="518"/>
    </row>
    <row r="126" spans="2:5" ht="25.5">
      <c r="D126" s="36" t="s">
        <v>51</v>
      </c>
    </row>
    <row r="127" spans="2:5" ht="25.5">
      <c r="D127" s="36" t="s">
        <v>50</v>
      </c>
    </row>
    <row r="128" spans="2:5">
      <c r="D128" s="72" t="s">
        <v>239</v>
      </c>
    </row>
    <row r="129" spans="3:4">
      <c r="D129" s="36"/>
    </row>
    <row r="130" spans="3:4">
      <c r="C130" s="48">
        <v>8</v>
      </c>
    </row>
    <row r="168" spans="3:3">
      <c r="C168" s="48">
        <v>9</v>
      </c>
    </row>
    <row r="178" spans="3:4">
      <c r="D178" s="39" t="s">
        <v>52</v>
      </c>
    </row>
    <row r="179" spans="3:4">
      <c r="D179" s="39" t="s">
        <v>53</v>
      </c>
    </row>
    <row r="180" spans="3:4">
      <c r="D180" s="39" t="s">
        <v>54</v>
      </c>
    </row>
    <row r="181" spans="3:4">
      <c r="D181" s="39"/>
    </row>
    <row r="182" spans="3:4">
      <c r="C182" s="48">
        <v>11</v>
      </c>
    </row>
    <row r="229" spans="3:3">
      <c r="C229" s="48">
        <v>12</v>
      </c>
    </row>
    <row r="259" spans="2:5" ht="13.5" customHeight="1"/>
    <row r="261" spans="2:5">
      <c r="B261" s="38"/>
      <c r="C261" s="37"/>
      <c r="D261" s="38"/>
      <c r="E261" s="38"/>
    </row>
    <row r="263" spans="2:5">
      <c r="B263" s="44" t="s">
        <v>56</v>
      </c>
    </row>
    <row r="294" spans="2:5">
      <c r="B294" s="38"/>
      <c r="C294" s="37"/>
      <c r="D294" s="38"/>
      <c r="E294" s="38"/>
    </row>
    <row r="296" spans="2:5">
      <c r="B296" s="44" t="s">
        <v>57</v>
      </c>
    </row>
    <row r="315" spans="2:5">
      <c r="B315" s="38"/>
      <c r="C315" s="37"/>
      <c r="D315" s="38"/>
      <c r="E315" s="38"/>
    </row>
    <row r="317" spans="2:5">
      <c r="B317" s="44" t="s">
        <v>67</v>
      </c>
    </row>
    <row r="319" spans="2:5">
      <c r="D319" s="44" t="s">
        <v>68</v>
      </c>
    </row>
    <row r="322" spans="2:12">
      <c r="B322" s="38"/>
      <c r="C322" s="37"/>
      <c r="D322" s="38"/>
      <c r="E322" s="38"/>
    </row>
    <row r="324" spans="2:12">
      <c r="B324" s="516" t="s">
        <v>64</v>
      </c>
    </row>
    <row r="325" spans="2:12">
      <c r="B325" s="516"/>
      <c r="E325" s="62"/>
      <c r="F325" s="63"/>
      <c r="G325" s="64"/>
      <c r="H325" s="64"/>
      <c r="I325" s="64"/>
      <c r="J325" s="45"/>
      <c r="K325" s="45"/>
      <c r="L325" s="45"/>
    </row>
    <row r="326" spans="2:12">
      <c r="E326" s="62"/>
      <c r="F326" s="63"/>
      <c r="G326" s="64"/>
      <c r="H326" s="64"/>
      <c r="I326" s="64"/>
      <c r="J326" s="45"/>
      <c r="K326" s="45"/>
      <c r="L326" s="45"/>
    </row>
    <row r="327" spans="2:12">
      <c r="E327" s="62"/>
      <c r="F327" s="63"/>
      <c r="G327" s="64"/>
      <c r="H327" s="64"/>
      <c r="I327" s="64"/>
      <c r="J327" s="45"/>
      <c r="K327" s="45"/>
      <c r="L327" s="45"/>
    </row>
    <row r="328" spans="2:12">
      <c r="E328" s="62"/>
      <c r="F328" s="63"/>
      <c r="G328" s="64"/>
      <c r="H328" s="64"/>
      <c r="I328" s="64"/>
      <c r="J328" s="45"/>
      <c r="K328" s="45"/>
      <c r="L328" s="45"/>
    </row>
    <row r="329" spans="2:12">
      <c r="E329" s="62"/>
      <c r="F329" s="63"/>
      <c r="G329" s="64"/>
      <c r="H329" s="64"/>
      <c r="I329" s="64"/>
      <c r="J329" s="45"/>
      <c r="K329" s="45"/>
      <c r="L329" s="45"/>
    </row>
    <row r="330" spans="2:12">
      <c r="E330" s="62"/>
      <c r="F330" s="63"/>
      <c r="G330" s="64"/>
      <c r="H330" s="64"/>
      <c r="I330" s="64"/>
      <c r="J330" s="45"/>
      <c r="K330" s="45"/>
      <c r="L330" s="45"/>
    </row>
    <row r="331" spans="2:12">
      <c r="E331" s="62"/>
      <c r="F331" s="63"/>
      <c r="G331" s="64"/>
      <c r="H331" s="64"/>
      <c r="I331" s="64"/>
      <c r="J331" s="45"/>
      <c r="K331" s="45"/>
      <c r="L331" s="45"/>
    </row>
    <row r="332" spans="2:12">
      <c r="E332" s="62"/>
      <c r="F332" s="63"/>
      <c r="G332" s="64"/>
      <c r="H332" s="64"/>
      <c r="I332" s="64"/>
      <c r="J332" s="45"/>
      <c r="K332" s="45"/>
      <c r="L332" s="45"/>
    </row>
    <row r="333" spans="2:12">
      <c r="E333" s="62"/>
      <c r="F333" s="63"/>
      <c r="G333" s="64"/>
      <c r="H333" s="64"/>
      <c r="I333" s="64"/>
      <c r="J333" s="45"/>
      <c r="K333" s="45"/>
      <c r="L333" s="45"/>
    </row>
    <row r="334" spans="2:12">
      <c r="E334" s="62"/>
      <c r="F334" s="63"/>
      <c r="G334" s="64"/>
      <c r="H334" s="64"/>
      <c r="I334" s="64"/>
      <c r="J334" s="45"/>
      <c r="K334" s="45"/>
      <c r="L334" s="45"/>
    </row>
    <row r="335" spans="2:12">
      <c r="D335" s="44" t="s">
        <v>65</v>
      </c>
      <c r="E335" s="62"/>
      <c r="F335" s="63"/>
      <c r="G335" s="64"/>
      <c r="H335" s="64"/>
      <c r="I335" s="64"/>
      <c r="J335" s="45"/>
      <c r="K335" s="45"/>
      <c r="L335" s="45"/>
    </row>
    <row r="336" spans="2:12">
      <c r="D336" s="44" t="s">
        <v>66</v>
      </c>
      <c r="E336" s="62"/>
      <c r="F336" s="63"/>
      <c r="G336" s="64"/>
      <c r="H336" s="64"/>
      <c r="I336" s="64"/>
      <c r="J336" s="45"/>
      <c r="K336" s="45"/>
      <c r="L336" s="45"/>
    </row>
    <row r="337" spans="5:12">
      <c r="E337" s="62"/>
      <c r="F337" s="63"/>
      <c r="G337" s="64"/>
      <c r="H337" s="64"/>
      <c r="I337" s="64"/>
      <c r="J337" s="45"/>
      <c r="K337" s="45"/>
      <c r="L337" s="45"/>
    </row>
    <row r="338" spans="5:12">
      <c r="E338" s="62"/>
      <c r="F338" s="63"/>
      <c r="G338" s="64"/>
      <c r="H338" s="64"/>
      <c r="I338" s="64"/>
      <c r="J338" s="45"/>
      <c r="K338" s="45"/>
      <c r="L338" s="45"/>
    </row>
    <row r="339" spans="5:12">
      <c r="E339" s="62"/>
      <c r="F339" s="63"/>
      <c r="G339" s="64"/>
      <c r="H339" s="64"/>
      <c r="I339" s="64"/>
      <c r="J339" s="45"/>
      <c r="K339" s="45"/>
      <c r="L339" s="45"/>
    </row>
    <row r="340" spans="5:12">
      <c r="E340" s="62"/>
      <c r="F340" s="63"/>
      <c r="G340" s="64"/>
      <c r="H340" s="64"/>
      <c r="I340" s="64"/>
      <c r="J340" s="45"/>
      <c r="K340" s="45"/>
      <c r="L340" s="45"/>
    </row>
    <row r="341" spans="5:12">
      <c r="E341" s="62"/>
      <c r="F341" s="63"/>
      <c r="G341" s="64"/>
      <c r="H341" s="64"/>
      <c r="I341" s="64"/>
      <c r="J341" s="45"/>
      <c r="K341" s="45"/>
      <c r="L341" s="45"/>
    </row>
    <row r="342" spans="5:12">
      <c r="E342" s="62"/>
      <c r="F342" s="63"/>
      <c r="G342" s="64"/>
      <c r="H342" s="64"/>
      <c r="I342" s="64"/>
      <c r="J342" s="45"/>
      <c r="K342" s="45"/>
      <c r="L342" s="45"/>
    </row>
    <row r="343" spans="5:12">
      <c r="E343" s="62"/>
      <c r="F343" s="63"/>
      <c r="G343" s="64"/>
      <c r="H343" s="64"/>
      <c r="I343" s="64"/>
      <c r="J343" s="45"/>
      <c r="K343" s="45"/>
      <c r="L343" s="45"/>
    </row>
    <row r="344" spans="5:12">
      <c r="E344" s="62"/>
      <c r="F344" s="63"/>
      <c r="G344" s="64"/>
      <c r="H344" s="64"/>
      <c r="I344" s="64"/>
      <c r="J344" s="45"/>
      <c r="K344" s="45"/>
      <c r="L344" s="45"/>
    </row>
    <row r="345" spans="5:12">
      <c r="E345" s="62"/>
      <c r="F345" s="63"/>
      <c r="G345" s="64"/>
      <c r="H345" s="64"/>
      <c r="I345" s="64"/>
      <c r="J345" s="45"/>
      <c r="K345" s="45"/>
      <c r="L345" s="45"/>
    </row>
    <row r="346" spans="5:12">
      <c r="E346" s="62"/>
      <c r="F346" s="63"/>
      <c r="G346" s="64"/>
      <c r="H346" s="64"/>
      <c r="I346" s="64"/>
      <c r="J346" s="45"/>
      <c r="K346" s="45"/>
      <c r="L346" s="45"/>
    </row>
    <row r="347" spans="5:12">
      <c r="E347" s="62"/>
      <c r="F347" s="63"/>
      <c r="G347" s="64"/>
      <c r="H347" s="64"/>
      <c r="I347" s="64"/>
      <c r="J347" s="45"/>
      <c r="K347" s="45"/>
      <c r="L347" s="45"/>
    </row>
    <row r="348" spans="5:12">
      <c r="E348" s="62"/>
      <c r="F348" s="63"/>
      <c r="G348" s="64"/>
      <c r="H348" s="64"/>
      <c r="I348" s="64"/>
      <c r="J348" s="45"/>
      <c r="K348" s="45"/>
      <c r="L348" s="45"/>
    </row>
    <row r="349" spans="5:12">
      <c r="E349" s="62"/>
      <c r="F349" s="63"/>
      <c r="G349" s="64"/>
      <c r="H349" s="64"/>
      <c r="I349" s="64"/>
      <c r="J349" s="45"/>
      <c r="K349" s="45"/>
      <c r="L349" s="45"/>
    </row>
    <row r="350" spans="5:12">
      <c r="E350" s="62"/>
      <c r="F350" s="63"/>
      <c r="G350" s="64"/>
      <c r="H350" s="64"/>
      <c r="I350" s="64"/>
      <c r="J350" s="45"/>
      <c r="K350" s="45"/>
      <c r="L350" s="45"/>
    </row>
    <row r="351" spans="5:12">
      <c r="E351" s="62"/>
      <c r="F351" s="63"/>
      <c r="G351" s="64"/>
      <c r="H351" s="64"/>
      <c r="I351" s="64"/>
      <c r="J351" s="45"/>
      <c r="K351" s="45"/>
      <c r="L351" s="45"/>
    </row>
    <row r="352" spans="5:12">
      <c r="E352" s="62"/>
      <c r="F352" s="63"/>
      <c r="G352" s="64"/>
      <c r="H352" s="64"/>
      <c r="I352" s="64"/>
      <c r="J352" s="45"/>
      <c r="K352" s="45"/>
      <c r="L352" s="45"/>
    </row>
    <row r="353" spans="5:12">
      <c r="E353" s="62"/>
      <c r="F353" s="63"/>
      <c r="G353" s="64"/>
      <c r="H353" s="64"/>
      <c r="I353" s="64"/>
      <c r="J353" s="45"/>
      <c r="K353" s="45"/>
      <c r="L353" s="45"/>
    </row>
    <row r="354" spans="5:12">
      <c r="E354" s="62"/>
      <c r="F354" s="63"/>
      <c r="G354" s="64"/>
      <c r="H354" s="64"/>
      <c r="I354" s="64"/>
      <c r="J354" s="45"/>
      <c r="K354" s="45"/>
      <c r="L354" s="45"/>
    </row>
    <row r="355" spans="5:12">
      <c r="E355" s="62"/>
      <c r="F355" s="63"/>
      <c r="G355" s="64"/>
      <c r="H355" s="64"/>
      <c r="I355" s="64"/>
      <c r="J355" s="45"/>
      <c r="K355" s="45"/>
      <c r="L355" s="45"/>
    </row>
    <row r="356" spans="5:12">
      <c r="E356" s="62"/>
      <c r="F356" s="63"/>
      <c r="G356" s="64"/>
      <c r="H356" s="64"/>
      <c r="I356" s="64"/>
      <c r="J356" s="45"/>
      <c r="K356" s="45"/>
      <c r="L356" s="45"/>
    </row>
    <row r="357" spans="5:12">
      <c r="E357" s="62"/>
      <c r="F357" s="63"/>
      <c r="G357" s="64"/>
      <c r="H357" s="64"/>
      <c r="I357" s="64"/>
      <c r="J357" s="45"/>
      <c r="K357" s="45"/>
      <c r="L357" s="45"/>
    </row>
    <row r="358" spans="5:12">
      <c r="E358" s="62"/>
      <c r="F358" s="63"/>
      <c r="G358" s="64"/>
      <c r="H358" s="64"/>
      <c r="I358" s="64"/>
      <c r="J358" s="45"/>
      <c r="K358" s="45"/>
      <c r="L358" s="45"/>
    </row>
    <row r="359" spans="5:12">
      <c r="E359" s="62"/>
      <c r="F359" s="63"/>
      <c r="G359" s="64"/>
      <c r="H359" s="64"/>
      <c r="I359" s="64"/>
      <c r="J359" s="45"/>
      <c r="K359" s="45"/>
      <c r="L359" s="45"/>
    </row>
    <row r="360" spans="5:12">
      <c r="E360" s="62"/>
      <c r="F360" s="63"/>
      <c r="G360" s="64"/>
      <c r="H360" s="64"/>
      <c r="I360" s="64"/>
      <c r="J360" s="45"/>
      <c r="K360" s="45"/>
      <c r="L360" s="45"/>
    </row>
    <row r="361" spans="5:12">
      <c r="E361" s="62"/>
      <c r="F361" s="63"/>
      <c r="G361" s="64"/>
      <c r="H361" s="64"/>
      <c r="I361" s="64"/>
      <c r="J361" s="45"/>
      <c r="K361" s="45"/>
      <c r="L361" s="45"/>
    </row>
    <row r="362" spans="5:12">
      <c r="E362" s="62"/>
      <c r="F362" s="63"/>
      <c r="G362" s="64"/>
      <c r="H362" s="64"/>
      <c r="I362" s="64"/>
      <c r="J362" s="45"/>
      <c r="K362" s="45"/>
      <c r="L362" s="45"/>
    </row>
    <row r="363" spans="5:12">
      <c r="E363" s="62"/>
      <c r="F363" s="11"/>
      <c r="G363" s="65"/>
      <c r="H363" s="65"/>
      <c r="I363" s="65"/>
      <c r="J363" s="45"/>
      <c r="K363" s="45"/>
      <c r="L363" s="45"/>
    </row>
    <row r="364" spans="5:12">
      <c r="E364" s="62"/>
      <c r="F364" s="11"/>
      <c r="G364" s="66"/>
      <c r="H364" s="66"/>
      <c r="I364" s="66"/>
      <c r="J364" s="45"/>
      <c r="K364" s="45"/>
      <c r="L364" s="45"/>
    </row>
    <row r="365" spans="5:12">
      <c r="E365" s="62"/>
      <c r="F365" s="11"/>
      <c r="G365" s="66"/>
      <c r="H365" s="66"/>
      <c r="I365" s="66"/>
      <c r="J365" s="45"/>
      <c r="K365" s="45"/>
      <c r="L365" s="45"/>
    </row>
    <row r="366" spans="5:12">
      <c r="E366" s="62"/>
      <c r="F366" s="11"/>
      <c r="G366" s="67"/>
      <c r="H366" s="67"/>
      <c r="I366" s="67"/>
      <c r="J366" s="45"/>
      <c r="K366" s="45"/>
      <c r="L366" s="45"/>
    </row>
    <row r="367" spans="5:12">
      <c r="E367" s="62"/>
      <c r="F367" s="11"/>
      <c r="G367" s="68"/>
      <c r="H367" s="68"/>
      <c r="I367" s="68"/>
      <c r="J367" s="45"/>
      <c r="K367" s="45"/>
      <c r="L367" s="45"/>
    </row>
    <row r="368" spans="5:12">
      <c r="E368" s="62"/>
      <c r="F368" s="11"/>
      <c r="G368" s="70"/>
      <c r="H368" s="70"/>
      <c r="I368" s="67"/>
      <c r="J368" s="45"/>
      <c r="K368" s="45"/>
      <c r="L368" s="45"/>
    </row>
    <row r="369" spans="2:12">
      <c r="E369" s="62"/>
      <c r="F369" s="11"/>
      <c r="G369" s="70"/>
      <c r="H369" s="70"/>
      <c r="I369" s="67"/>
      <c r="J369" s="45"/>
      <c r="K369" s="45"/>
      <c r="L369" s="45"/>
    </row>
    <row r="370" spans="2:12" ht="13.5" thickBot="1">
      <c r="E370" s="62"/>
      <c r="F370" s="11"/>
      <c r="G370" s="70"/>
      <c r="H370" s="70"/>
      <c r="I370" s="69"/>
      <c r="J370" s="45"/>
      <c r="K370" s="45"/>
      <c r="L370" s="45"/>
    </row>
    <row r="371" spans="2:12" ht="13.5" thickTop="1">
      <c r="G371" s="71"/>
      <c r="H371" s="71"/>
    </row>
    <row r="372" spans="2:12">
      <c r="H372" s="71"/>
    </row>
    <row r="373" spans="2:12">
      <c r="D373" s="44" t="s">
        <v>232</v>
      </c>
      <c r="H373" s="71"/>
    </row>
    <row r="374" spans="2:12">
      <c r="B374" s="38"/>
      <c r="C374" s="37"/>
      <c r="D374" s="38"/>
      <c r="E374" s="38"/>
      <c r="H374" s="71"/>
    </row>
    <row r="375" spans="2:12">
      <c r="C375" s="48" t="s">
        <v>262</v>
      </c>
      <c r="D375" s="44" t="s">
        <v>258</v>
      </c>
    </row>
    <row r="376" spans="2:12">
      <c r="B376" s="45" t="s">
        <v>257</v>
      </c>
      <c r="D376" s="44" t="s">
        <v>259</v>
      </c>
    </row>
    <row r="377" spans="2:12">
      <c r="D377" s="44" t="s">
        <v>260</v>
      </c>
    </row>
    <row r="378" spans="2:12">
      <c r="D378" s="44" t="s">
        <v>261</v>
      </c>
    </row>
    <row r="379" spans="2:12">
      <c r="D379" s="44" t="s">
        <v>263</v>
      </c>
    </row>
    <row r="380" spans="2:12">
      <c r="D380" s="44" t="s">
        <v>264</v>
      </c>
    </row>
    <row r="381" spans="2:12">
      <c r="D381" s="44" t="s">
        <v>265</v>
      </c>
    </row>
    <row r="382" spans="2:12">
      <c r="D382" s="44" t="s">
        <v>266</v>
      </c>
    </row>
    <row r="384" spans="2:12">
      <c r="C384" s="48" t="s">
        <v>273</v>
      </c>
      <c r="D384" s="44" t="s">
        <v>267</v>
      </c>
    </row>
    <row r="385" spans="3:7">
      <c r="D385" s="44" t="s">
        <v>268</v>
      </c>
    </row>
    <row r="386" spans="3:7">
      <c r="D386" s="44" t="s">
        <v>269</v>
      </c>
    </row>
    <row r="387" spans="3:7">
      <c r="D387" s="44" t="s">
        <v>270</v>
      </c>
    </row>
    <row r="388" spans="3:7">
      <c r="D388" s="44" t="s">
        <v>271</v>
      </c>
    </row>
    <row r="389" spans="3:7">
      <c r="D389" s="44" t="s">
        <v>272</v>
      </c>
    </row>
    <row r="391" spans="3:7">
      <c r="C391" s="48" t="s">
        <v>275</v>
      </c>
      <c r="D391" s="516" t="s">
        <v>274</v>
      </c>
    </row>
    <row r="392" spans="3:7">
      <c r="D392" s="516"/>
    </row>
    <row r="393" spans="3:7">
      <c r="D393" s="516"/>
    </row>
    <row r="394" spans="3:7">
      <c r="D394" s="516"/>
    </row>
    <row r="395" spans="3:7">
      <c r="D395" s="73"/>
    </row>
    <row r="396" spans="3:7">
      <c r="D396" s="73"/>
    </row>
    <row r="397" spans="3:7">
      <c r="D397" s="73"/>
    </row>
    <row r="398" spans="3:7">
      <c r="D398" s="73"/>
    </row>
    <row r="399" spans="3:7">
      <c r="D399" s="73"/>
    </row>
    <row r="400" spans="3:7">
      <c r="D400" s="73"/>
      <c r="E400" s="44">
        <v>2.5</v>
      </c>
      <c r="F400" s="44" t="s">
        <v>276</v>
      </c>
      <c r="G400" s="44" t="s">
        <v>150</v>
      </c>
    </row>
    <row r="401" spans="4:7">
      <c r="D401" s="73"/>
      <c r="E401" s="44">
        <v>0.14000000000000001</v>
      </c>
      <c r="F401" s="44" t="s">
        <v>24</v>
      </c>
      <c r="G401" s="44" t="s">
        <v>277</v>
      </c>
    </row>
    <row r="402" spans="4:7">
      <c r="D402" s="73"/>
      <c r="E402" s="44">
        <v>300</v>
      </c>
      <c r="F402" s="44" t="s">
        <v>278</v>
      </c>
      <c r="G402" s="44" t="s">
        <v>283</v>
      </c>
    </row>
    <row r="403" spans="4:7">
      <c r="D403" s="73"/>
      <c r="E403" s="44">
        <v>1450</v>
      </c>
      <c r="F403" s="44" t="s">
        <v>278</v>
      </c>
      <c r="G403" s="44" t="s">
        <v>280</v>
      </c>
    </row>
    <row r="404" spans="4:7">
      <c r="D404" s="73"/>
      <c r="E404" s="44">
        <v>450</v>
      </c>
      <c r="F404" s="44" t="s">
        <v>278</v>
      </c>
      <c r="G404" s="44" t="s">
        <v>281</v>
      </c>
    </row>
    <row r="405" spans="4:7">
      <c r="D405" s="73"/>
      <c r="E405" s="44">
        <v>300</v>
      </c>
      <c r="F405" s="44" t="s">
        <v>278</v>
      </c>
      <c r="G405" s="44" t="s">
        <v>282</v>
      </c>
    </row>
    <row r="406" spans="4:7">
      <c r="D406" s="73"/>
      <c r="E406" s="44">
        <v>350</v>
      </c>
      <c r="F406" s="44" t="s">
        <v>278</v>
      </c>
      <c r="G406" s="44" t="s">
        <v>279</v>
      </c>
    </row>
    <row r="407" spans="4:7">
      <c r="D407" s="73"/>
      <c r="E407" s="44">
        <f>SUM(E402:E406)</f>
        <v>2850</v>
      </c>
      <c r="F407" s="44" t="s">
        <v>278</v>
      </c>
      <c r="G407" s="44" t="s">
        <v>284</v>
      </c>
    </row>
    <row r="408" spans="4:7">
      <c r="D408" s="73"/>
      <c r="E408" s="44">
        <v>20</v>
      </c>
      <c r="F408" s="44" t="s">
        <v>153</v>
      </c>
      <c r="G408" s="44" t="s">
        <v>36</v>
      </c>
    </row>
    <row r="409" spans="4:7">
      <c r="D409" s="73"/>
      <c r="E409" s="44">
        <f>0.005*E407</f>
        <v>14.25</v>
      </c>
      <c r="F409" s="44" t="s">
        <v>278</v>
      </c>
      <c r="G409" s="44" t="s">
        <v>308</v>
      </c>
    </row>
    <row r="410" spans="4:7">
      <c r="D410" s="73"/>
    </row>
    <row r="411" spans="4:7">
      <c r="D411" s="73"/>
    </row>
    <row r="412" spans="4:7">
      <c r="D412" s="73"/>
    </row>
    <row r="413" spans="4:7">
      <c r="D413" s="73"/>
    </row>
    <row r="414" spans="4:7">
      <c r="D414" s="73"/>
    </row>
    <row r="415" spans="4:7">
      <c r="D415" s="73"/>
    </row>
    <row r="416" spans="4:7">
      <c r="D416" s="73"/>
    </row>
    <row r="417" spans="3:4">
      <c r="D417" s="73"/>
    </row>
    <row r="418" spans="3:4">
      <c r="D418" s="73"/>
    </row>
    <row r="419" spans="3:4">
      <c r="D419" s="73"/>
    </row>
    <row r="420" spans="3:4">
      <c r="D420" s="73"/>
    </row>
    <row r="421" spans="3:4">
      <c r="D421" s="73"/>
    </row>
    <row r="422" spans="3:4">
      <c r="C422" s="48" t="s">
        <v>291</v>
      </c>
      <c r="D422" s="73" t="s">
        <v>285</v>
      </c>
    </row>
    <row r="423" spans="3:4">
      <c r="D423" s="73" t="s">
        <v>286</v>
      </c>
    </row>
    <row r="424" spans="3:4">
      <c r="D424" s="73" t="s">
        <v>287</v>
      </c>
    </row>
    <row r="425" spans="3:4">
      <c r="D425" s="73" t="s">
        <v>288</v>
      </c>
    </row>
    <row r="426" spans="3:4">
      <c r="D426" s="73" t="s">
        <v>289</v>
      </c>
    </row>
    <row r="427" spans="3:4">
      <c r="D427" s="73" t="s">
        <v>290</v>
      </c>
    </row>
    <row r="428" spans="3:4">
      <c r="D428" s="73" t="s">
        <v>292</v>
      </c>
    </row>
    <row r="429" spans="3:4">
      <c r="D429" s="73" t="s">
        <v>293</v>
      </c>
    </row>
    <row r="430" spans="3:4">
      <c r="D430" s="73"/>
    </row>
    <row r="431" spans="3:4">
      <c r="C431" s="48" t="s">
        <v>300</v>
      </c>
      <c r="D431" s="73" t="s">
        <v>294</v>
      </c>
    </row>
    <row r="432" spans="3:4">
      <c r="D432" s="73" t="s">
        <v>295</v>
      </c>
    </row>
    <row r="433" spans="4:4">
      <c r="D433" s="73" t="s">
        <v>296</v>
      </c>
    </row>
    <row r="434" spans="4:4">
      <c r="D434" s="73" t="s">
        <v>297</v>
      </c>
    </row>
    <row r="435" spans="4:4">
      <c r="D435" s="73" t="s">
        <v>298</v>
      </c>
    </row>
    <row r="436" spans="4:4">
      <c r="D436" s="73" t="s">
        <v>299</v>
      </c>
    </row>
    <row r="437" spans="4:4">
      <c r="D437" s="73"/>
    </row>
    <row r="438" spans="4:4">
      <c r="D438" s="73"/>
    </row>
    <row r="439" spans="4:4">
      <c r="D439" s="73"/>
    </row>
    <row r="440" spans="4:4">
      <c r="D440" s="73"/>
    </row>
    <row r="441" spans="4:4">
      <c r="D441" s="73"/>
    </row>
    <row r="442" spans="4:4">
      <c r="D442" s="73"/>
    </row>
    <row r="443" spans="4:4">
      <c r="D443" s="73"/>
    </row>
    <row r="444" spans="4:4">
      <c r="D444" s="73"/>
    </row>
    <row r="445" spans="4:4">
      <c r="D445" s="73"/>
    </row>
    <row r="446" spans="4:4">
      <c r="D446" s="73"/>
    </row>
    <row r="447" spans="4:4">
      <c r="D447" s="73"/>
    </row>
    <row r="448" spans="4:4">
      <c r="D448" s="73"/>
    </row>
    <row r="449" spans="2:5">
      <c r="D449" s="73"/>
    </row>
    <row r="450" spans="2:5">
      <c r="D450" s="73"/>
    </row>
    <row r="451" spans="2:5">
      <c r="C451" s="48" t="s">
        <v>303</v>
      </c>
      <c r="D451" s="78" t="s">
        <v>301</v>
      </c>
    </row>
    <row r="452" spans="2:5">
      <c r="D452" s="73" t="s">
        <v>302</v>
      </c>
    </row>
    <row r="453" spans="2:5">
      <c r="C453" s="48" t="s">
        <v>305</v>
      </c>
      <c r="D453" s="73" t="s">
        <v>306</v>
      </c>
    </row>
    <row r="454" spans="2:5">
      <c r="C454" s="48" t="s">
        <v>76</v>
      </c>
      <c r="D454" s="44" t="s">
        <v>304</v>
      </c>
    </row>
    <row r="455" spans="2:5">
      <c r="B455" s="38"/>
      <c r="C455" s="37"/>
      <c r="D455" s="38"/>
      <c r="E455" s="38"/>
    </row>
    <row r="457" spans="2:5">
      <c r="B457" s="44" t="s">
        <v>310</v>
      </c>
      <c r="D457" s="80" t="s">
        <v>309</v>
      </c>
    </row>
    <row r="458" spans="2:5">
      <c r="D458" s="530" t="s">
        <v>307</v>
      </c>
    </row>
    <row r="459" spans="2:5">
      <c r="D459" s="516"/>
    </row>
    <row r="460" spans="2:5">
      <c r="D460" s="516"/>
    </row>
    <row r="461" spans="2:5">
      <c r="D461" s="516"/>
    </row>
    <row r="462" spans="2:5">
      <c r="D462" s="516"/>
    </row>
    <row r="463" spans="2:5">
      <c r="D463" s="518"/>
    </row>
    <row r="465" spans="2:4">
      <c r="D465" s="530" t="s">
        <v>311</v>
      </c>
    </row>
    <row r="466" spans="2:4">
      <c r="D466" s="516"/>
    </row>
    <row r="467" spans="2:4">
      <c r="D467" s="516"/>
    </row>
    <row r="468" spans="2:4">
      <c r="D468" s="516"/>
    </row>
    <row r="469" spans="2:4">
      <c r="D469" s="516"/>
    </row>
    <row r="470" spans="2:4">
      <c r="D470" s="518"/>
    </row>
    <row r="471" spans="2:4" ht="15">
      <c r="D471" s="75"/>
    </row>
    <row r="472" spans="2:4">
      <c r="D472" s="82" t="s">
        <v>314</v>
      </c>
    </row>
    <row r="473" spans="2:4" ht="14.25">
      <c r="B473" s="83" t="s">
        <v>312</v>
      </c>
      <c r="D473" s="531" t="s">
        <v>313</v>
      </c>
    </row>
    <row r="474" spans="2:4">
      <c r="D474" s="516"/>
    </row>
    <row r="475" spans="2:4">
      <c r="D475" s="516"/>
    </row>
    <row r="476" spans="2:4">
      <c r="D476" s="516"/>
    </row>
    <row r="477" spans="2:4">
      <c r="D477" s="518"/>
    </row>
    <row r="479" spans="2:4">
      <c r="D479" s="516" t="s">
        <v>315</v>
      </c>
    </row>
    <row r="480" spans="2:4">
      <c r="D480" s="516"/>
    </row>
    <row r="481" spans="2:5">
      <c r="D481" s="516"/>
    </row>
    <row r="482" spans="2:5">
      <c r="D482" s="516"/>
    </row>
    <row r="483" spans="2:5">
      <c r="D483" s="516"/>
    </row>
    <row r="484" spans="2:5">
      <c r="D484" s="516"/>
    </row>
    <row r="486" spans="2:5">
      <c r="D486" s="516" t="s">
        <v>316</v>
      </c>
    </row>
    <row r="487" spans="2:5">
      <c r="D487" s="516"/>
    </row>
    <row r="488" spans="2:5">
      <c r="D488" s="516"/>
    </row>
    <row r="489" spans="2:5">
      <c r="D489" s="516"/>
    </row>
    <row r="490" spans="2:5">
      <c r="D490" s="516"/>
    </row>
    <row r="491" spans="2:5">
      <c r="D491" s="516"/>
    </row>
    <row r="492" spans="2:5">
      <c r="D492" s="516"/>
    </row>
    <row r="493" spans="2:5">
      <c r="B493" s="38"/>
      <c r="C493" s="37"/>
      <c r="D493" s="38"/>
      <c r="E493" s="38"/>
    </row>
    <row r="494" spans="2:5">
      <c r="B494" s="516" t="s">
        <v>92</v>
      </c>
    </row>
    <row r="495" spans="2:5">
      <c r="B495" s="528"/>
      <c r="C495" s="48">
        <v>29</v>
      </c>
      <c r="D495" s="50" t="s">
        <v>84</v>
      </c>
    </row>
    <row r="496" spans="2:5">
      <c r="D496" s="44" t="s">
        <v>85</v>
      </c>
    </row>
    <row r="497" spans="2:5">
      <c r="D497" s="44" t="s">
        <v>86</v>
      </c>
    </row>
    <row r="498" spans="2:5">
      <c r="D498" s="44" t="s">
        <v>87</v>
      </c>
    </row>
    <row r="499" spans="2:5">
      <c r="D499" s="44" t="s">
        <v>88</v>
      </c>
    </row>
    <row r="500" spans="2:5">
      <c r="D500" s="44" t="s">
        <v>89</v>
      </c>
    </row>
    <row r="501" spans="2:5">
      <c r="D501" s="44" t="s">
        <v>90</v>
      </c>
    </row>
    <row r="502" spans="2:5">
      <c r="D502" s="44" t="s">
        <v>91</v>
      </c>
    </row>
    <row r="503" spans="2:5">
      <c r="B503" s="38"/>
      <c r="C503" s="37"/>
      <c r="D503" s="38"/>
      <c r="E503" s="38"/>
    </row>
    <row r="504" spans="2:5">
      <c r="B504" s="516" t="s">
        <v>474</v>
      </c>
      <c r="D504" s="527" t="s">
        <v>98</v>
      </c>
    </row>
    <row r="505" spans="2:5">
      <c r="B505" s="516"/>
      <c r="D505" s="527"/>
    </row>
    <row r="506" spans="2:5">
      <c r="B506" s="516"/>
      <c r="D506" s="516" t="s">
        <v>93</v>
      </c>
    </row>
    <row r="507" spans="2:5">
      <c r="D507" s="528"/>
    </row>
    <row r="508" spans="2:5">
      <c r="D508" s="528"/>
    </row>
    <row r="509" spans="2:5">
      <c r="D509" s="41"/>
    </row>
    <row r="510" spans="2:5">
      <c r="D510" s="527" t="s">
        <v>94</v>
      </c>
    </row>
    <row r="511" spans="2:5">
      <c r="D511" s="527"/>
    </row>
    <row r="512" spans="2:5">
      <c r="D512" s="527"/>
    </row>
    <row r="513" spans="2:5">
      <c r="D513" s="44" t="s">
        <v>95</v>
      </c>
    </row>
    <row r="515" spans="2:5">
      <c r="D515" s="527" t="s">
        <v>96</v>
      </c>
    </row>
    <row r="516" spans="2:5">
      <c r="D516" s="527"/>
    </row>
    <row r="517" spans="2:5">
      <c r="D517" s="516" t="s">
        <v>97</v>
      </c>
    </row>
    <row r="518" spans="2:5">
      <c r="D518" s="516"/>
    </row>
    <row r="519" spans="2:5">
      <c r="D519" s="516"/>
    </row>
    <row r="520" spans="2:5">
      <c r="D520" s="516"/>
    </row>
    <row r="521" spans="2:5">
      <c r="D521" s="516"/>
    </row>
    <row r="523" spans="2:5">
      <c r="D523" s="40" t="s">
        <v>99</v>
      </c>
    </row>
    <row r="524" spans="2:5">
      <c r="D524" s="516" t="s">
        <v>100</v>
      </c>
    </row>
    <row r="525" spans="2:5">
      <c r="D525" s="516"/>
    </row>
    <row r="528" spans="2:5">
      <c r="B528" s="38"/>
      <c r="C528" s="37"/>
      <c r="D528" s="38"/>
      <c r="E528" s="38"/>
    </row>
    <row r="529" spans="2:5">
      <c r="B529" s="31"/>
      <c r="C529" s="30"/>
      <c r="D529" s="29" t="s">
        <v>107</v>
      </c>
      <c r="E529" s="31"/>
    </row>
    <row r="530" spans="2:5">
      <c r="B530" s="44" t="s">
        <v>106</v>
      </c>
      <c r="C530" s="48" t="s">
        <v>105</v>
      </c>
      <c r="D530" s="529" t="s">
        <v>652</v>
      </c>
    </row>
    <row r="531" spans="2:5">
      <c r="D531" s="528"/>
    </row>
    <row r="532" spans="2:5">
      <c r="D532" s="528"/>
    </row>
    <row r="533" spans="2:5">
      <c r="D533" s="528"/>
    </row>
    <row r="534" spans="2:5">
      <c r="D534" s="529" t="s">
        <v>653</v>
      </c>
    </row>
    <row r="535" spans="2:5">
      <c r="D535" s="516"/>
    </row>
    <row r="536" spans="2:5">
      <c r="D536" s="516"/>
    </row>
    <row r="537" spans="2:5">
      <c r="D537" s="516"/>
    </row>
    <row r="539" spans="2:5">
      <c r="D539" s="529" t="s">
        <v>101</v>
      </c>
    </row>
    <row r="540" spans="2:5">
      <c r="D540" s="516"/>
    </row>
    <row r="541" spans="2:5">
      <c r="D541" s="516"/>
    </row>
    <row r="542" spans="2:5">
      <c r="D542" s="516"/>
    </row>
    <row r="543" spans="2:5">
      <c r="D543" s="516"/>
    </row>
    <row r="544" spans="2:5">
      <c r="D544" s="516"/>
    </row>
    <row r="546" spans="4:4">
      <c r="D546" s="529" t="s">
        <v>102</v>
      </c>
    </row>
    <row r="547" spans="4:4">
      <c r="D547" s="516"/>
    </row>
    <row r="548" spans="4:4">
      <c r="D548" s="516"/>
    </row>
    <row r="549" spans="4:4">
      <c r="D549" s="516"/>
    </row>
    <row r="550" spans="4:4">
      <c r="D550" s="516"/>
    </row>
    <row r="552" spans="4:4">
      <c r="D552" s="529" t="s">
        <v>236</v>
      </c>
    </row>
    <row r="553" spans="4:4">
      <c r="D553" s="516"/>
    </row>
    <row r="554" spans="4:4">
      <c r="D554" s="516"/>
    </row>
    <row r="555" spans="4:4">
      <c r="D555" s="516"/>
    </row>
    <row r="556" spans="4:4">
      <c r="D556" s="516"/>
    </row>
    <row r="558" spans="4:4">
      <c r="D558" s="529" t="s">
        <v>103</v>
      </c>
    </row>
    <row r="559" spans="4:4">
      <c r="D559" s="516"/>
    </row>
    <row r="560" spans="4:4">
      <c r="D560" s="516"/>
    </row>
    <row r="561" spans="3:7">
      <c r="D561" s="516"/>
    </row>
    <row r="563" spans="3:7">
      <c r="D563" s="529" t="s">
        <v>104</v>
      </c>
    </row>
    <row r="564" spans="3:7">
      <c r="D564" s="516"/>
    </row>
    <row r="565" spans="3:7">
      <c r="E565" s="44">
        <v>0.1</v>
      </c>
      <c r="F565" s="224" t="s">
        <v>13</v>
      </c>
      <c r="G565" s="44" t="s">
        <v>150</v>
      </c>
    </row>
    <row r="566" spans="3:7">
      <c r="E566" s="44">
        <v>1780</v>
      </c>
      <c r="F566" s="291" t="s">
        <v>727</v>
      </c>
      <c r="G566" s="44" t="s">
        <v>148</v>
      </c>
    </row>
    <row r="567" spans="3:7">
      <c r="E567" s="44">
        <v>1000</v>
      </c>
      <c r="F567" s="44" t="s">
        <v>234</v>
      </c>
      <c r="G567" s="44" t="s">
        <v>233</v>
      </c>
    </row>
    <row r="568" spans="3:7">
      <c r="E568" s="44">
        <v>2.1000000000000001E-2</v>
      </c>
      <c r="F568" s="291" t="s">
        <v>728</v>
      </c>
      <c r="G568" s="44" t="s">
        <v>235</v>
      </c>
    </row>
    <row r="575" spans="3:7">
      <c r="D575" s="50" t="s">
        <v>108</v>
      </c>
    </row>
    <row r="576" spans="3:7">
      <c r="C576" s="48" t="s">
        <v>110</v>
      </c>
      <c r="D576" s="529" t="s">
        <v>109</v>
      </c>
    </row>
    <row r="577" spans="2:5">
      <c r="D577" s="516"/>
    </row>
    <row r="578" spans="2:5">
      <c r="D578" s="516"/>
    </row>
    <row r="579" spans="2:5">
      <c r="D579" s="516"/>
    </row>
    <row r="580" spans="2:5">
      <c r="D580" s="516"/>
    </row>
    <row r="581" spans="2:5">
      <c r="D581" s="518"/>
    </row>
    <row r="583" spans="2:5">
      <c r="D583" s="516" t="s">
        <v>111</v>
      </c>
    </row>
    <row r="584" spans="2:5">
      <c r="D584" s="516"/>
    </row>
    <row r="585" spans="2:5">
      <c r="B585" s="38"/>
      <c r="C585" s="37"/>
      <c r="D585" s="38"/>
      <c r="E585" s="38"/>
    </row>
    <row r="586" spans="2:5">
      <c r="B586" s="200" t="s">
        <v>112</v>
      </c>
    </row>
    <row r="601" spans="2:5">
      <c r="B601" s="38"/>
      <c r="C601" s="37"/>
      <c r="D601" s="38"/>
      <c r="E601" s="38"/>
    </row>
    <row r="602" spans="2:5">
      <c r="B602" s="44" t="s">
        <v>113</v>
      </c>
      <c r="D602" s="50" t="s">
        <v>114</v>
      </c>
    </row>
    <row r="603" spans="2:5">
      <c r="D603" s="44" t="s">
        <v>115</v>
      </c>
    </row>
    <row r="604" spans="2:5">
      <c r="D604" s="44" t="s">
        <v>116</v>
      </c>
    </row>
    <row r="605" spans="2:5">
      <c r="D605" s="44" t="s">
        <v>117</v>
      </c>
    </row>
    <row r="606" spans="2:5">
      <c r="D606" s="44" t="s">
        <v>118</v>
      </c>
    </row>
    <row r="608" spans="2:5">
      <c r="D608" s="50" t="s">
        <v>119</v>
      </c>
    </row>
    <row r="609" spans="4:4">
      <c r="D609" s="44" t="s">
        <v>120</v>
      </c>
    </row>
    <row r="610" spans="4:4">
      <c r="D610" s="44" t="s">
        <v>123</v>
      </c>
    </row>
    <row r="611" spans="4:4">
      <c r="D611" s="44" t="s">
        <v>121</v>
      </c>
    </row>
    <row r="612" spans="4:4">
      <c r="D612" s="44" t="s">
        <v>122</v>
      </c>
    </row>
    <row r="613" spans="4:4">
      <c r="D613" s="44" t="s">
        <v>124</v>
      </c>
    </row>
    <row r="638" spans="2:5">
      <c r="B638" s="38"/>
      <c r="C638" s="37"/>
      <c r="D638" s="38"/>
      <c r="E638" s="38"/>
    </row>
    <row r="639" spans="2:5">
      <c r="B639" s="53" t="s">
        <v>134</v>
      </c>
      <c r="D639" s="532" t="s">
        <v>126</v>
      </c>
    </row>
    <row r="640" spans="2:5">
      <c r="D640" s="516"/>
    </row>
    <row r="642" spans="4:4">
      <c r="D642" s="532" t="s">
        <v>127</v>
      </c>
    </row>
    <row r="643" spans="4:4">
      <c r="D643" s="516"/>
    </row>
    <row r="644" spans="4:4">
      <c r="D644" s="516"/>
    </row>
    <row r="645" spans="4:4">
      <c r="D645" s="518"/>
    </row>
    <row r="646" spans="4:4" ht="15">
      <c r="D646" s="28"/>
    </row>
    <row r="647" spans="4:4">
      <c r="D647" s="52" t="s">
        <v>142</v>
      </c>
    </row>
    <row r="649" spans="4:4">
      <c r="D649" s="532" t="s">
        <v>128</v>
      </c>
    </row>
    <row r="650" spans="4:4">
      <c r="D650" s="516"/>
    </row>
    <row r="651" spans="4:4">
      <c r="D651" s="516"/>
    </row>
    <row r="653" spans="4:4">
      <c r="D653" s="532" t="s">
        <v>129</v>
      </c>
    </row>
    <row r="654" spans="4:4">
      <c r="D654" s="516"/>
    </row>
    <row r="656" spans="4:4">
      <c r="D656" s="52" t="s">
        <v>130</v>
      </c>
    </row>
    <row r="658" spans="4:4">
      <c r="D658" s="52" t="s">
        <v>131</v>
      </c>
    </row>
    <row r="660" spans="4:4">
      <c r="D660" s="532" t="s">
        <v>132</v>
      </c>
    </row>
    <row r="661" spans="4:4">
      <c r="D661" s="516"/>
    </row>
    <row r="663" spans="4:4">
      <c r="D663" s="532" t="s">
        <v>133</v>
      </c>
    </row>
    <row r="664" spans="4:4">
      <c r="D664" s="516"/>
    </row>
    <row r="666" spans="4:4">
      <c r="D666" s="532" t="s">
        <v>143</v>
      </c>
    </row>
    <row r="667" spans="4:4">
      <c r="D667" s="516"/>
    </row>
    <row r="669" spans="4:4">
      <c r="D669" s="52" t="s">
        <v>144</v>
      </c>
    </row>
    <row r="671" spans="4:4">
      <c r="D671" s="52" t="s">
        <v>167</v>
      </c>
    </row>
    <row r="673" spans="2:5">
      <c r="D673" s="52" t="s">
        <v>131</v>
      </c>
    </row>
    <row r="675" spans="2:5">
      <c r="B675" s="38"/>
      <c r="C675" s="37"/>
      <c r="D675" s="38"/>
      <c r="E675" s="38"/>
    </row>
    <row r="676" spans="2:5">
      <c r="B676" s="516" t="s">
        <v>253</v>
      </c>
      <c r="C676" s="48">
        <v>11</v>
      </c>
      <c r="D676" s="50" t="s">
        <v>155</v>
      </c>
    </row>
    <row r="677" spans="2:5">
      <c r="B677" s="516"/>
      <c r="D677" s="44" t="s">
        <v>156</v>
      </c>
    </row>
    <row r="678" spans="2:5">
      <c r="B678" s="51"/>
      <c r="D678" s="44" t="s">
        <v>157</v>
      </c>
    </row>
    <row r="679" spans="2:5">
      <c r="B679" s="51"/>
      <c r="D679" s="44" t="s">
        <v>158</v>
      </c>
    </row>
    <row r="680" spans="2:5">
      <c r="B680" s="51"/>
      <c r="D680" s="44" t="s">
        <v>159</v>
      </c>
    </row>
    <row r="681" spans="2:5">
      <c r="B681" s="51"/>
      <c r="D681" s="44" t="s">
        <v>160</v>
      </c>
    </row>
    <row r="682" spans="2:5">
      <c r="B682" s="51"/>
      <c r="D682" s="44" t="s">
        <v>161</v>
      </c>
    </row>
    <row r="683" spans="2:5">
      <c r="B683" s="51"/>
      <c r="D683" s="44" t="s">
        <v>162</v>
      </c>
    </row>
    <row r="684" spans="2:5">
      <c r="B684" s="51"/>
      <c r="D684" s="44" t="s">
        <v>163</v>
      </c>
    </row>
    <row r="685" spans="2:5">
      <c r="B685" s="51"/>
      <c r="D685" s="44" t="s">
        <v>164</v>
      </c>
    </row>
    <row r="686" spans="2:5">
      <c r="B686" s="51"/>
      <c r="D686" s="44" t="s">
        <v>165</v>
      </c>
    </row>
    <row r="687" spans="2:5">
      <c r="B687" s="51"/>
      <c r="D687" s="44" t="s">
        <v>166</v>
      </c>
    </row>
    <row r="688" spans="2:5">
      <c r="B688" s="51"/>
    </row>
    <row r="689" spans="2:4">
      <c r="B689" s="51"/>
      <c r="C689" s="48">
        <v>11</v>
      </c>
      <c r="D689" s="44" t="s">
        <v>168</v>
      </c>
    </row>
    <row r="690" spans="2:4">
      <c r="B690" s="51"/>
      <c r="D690" s="44" t="s">
        <v>169</v>
      </c>
    </row>
    <row r="691" spans="2:4">
      <c r="B691" s="51"/>
      <c r="D691" s="44" t="s">
        <v>170</v>
      </c>
    </row>
    <row r="692" spans="2:4">
      <c r="B692" s="51"/>
      <c r="D692" s="44" t="s">
        <v>171</v>
      </c>
    </row>
    <row r="693" spans="2:4">
      <c r="B693" s="51"/>
      <c r="D693" s="44" t="s">
        <v>172</v>
      </c>
    </row>
    <row r="694" spans="2:4">
      <c r="B694" s="51"/>
      <c r="D694" s="44" t="s">
        <v>173</v>
      </c>
    </row>
    <row r="695" spans="2:4">
      <c r="B695" s="51"/>
      <c r="D695" s="44" t="s">
        <v>174</v>
      </c>
    </row>
    <row r="696" spans="2:4">
      <c r="B696" s="51"/>
      <c r="D696" s="44" t="s">
        <v>175</v>
      </c>
    </row>
    <row r="697" spans="2:4">
      <c r="B697" s="51"/>
      <c r="D697" s="44" t="s">
        <v>176</v>
      </c>
    </row>
    <row r="698" spans="2:4">
      <c r="B698" s="51"/>
      <c r="D698" s="50"/>
    </row>
    <row r="699" spans="2:4">
      <c r="B699" s="51"/>
      <c r="C699" s="48">
        <v>12</v>
      </c>
      <c r="D699" s="50"/>
    </row>
    <row r="700" spans="2:4">
      <c r="B700" s="51"/>
      <c r="D700" s="50"/>
    </row>
    <row r="701" spans="2:4">
      <c r="B701" s="51"/>
      <c r="D701" s="50"/>
    </row>
    <row r="702" spans="2:4">
      <c r="B702" s="51"/>
      <c r="D702" s="50"/>
    </row>
    <row r="703" spans="2:4">
      <c r="B703" s="51"/>
      <c r="D703" s="50"/>
    </row>
    <row r="704" spans="2:4">
      <c r="B704" s="51"/>
      <c r="D704" s="50"/>
    </row>
    <row r="705" spans="2:4">
      <c r="B705" s="51"/>
      <c r="D705" s="50"/>
    </row>
    <row r="706" spans="2:4">
      <c r="B706" s="51"/>
      <c r="D706" s="50"/>
    </row>
    <row r="707" spans="2:4">
      <c r="B707" s="51"/>
      <c r="D707" s="50"/>
    </row>
    <row r="708" spans="2:4">
      <c r="B708" s="51"/>
      <c r="D708" s="50"/>
    </row>
    <row r="709" spans="2:4">
      <c r="B709" s="51"/>
      <c r="D709" s="50"/>
    </row>
    <row r="710" spans="2:4">
      <c r="B710" s="51"/>
      <c r="D710" s="50"/>
    </row>
    <row r="711" spans="2:4">
      <c r="B711" s="51"/>
      <c r="D711" s="50"/>
    </row>
    <row r="712" spans="2:4">
      <c r="B712" s="51"/>
      <c r="D712" s="50"/>
    </row>
    <row r="713" spans="2:4">
      <c r="B713" s="51"/>
      <c r="D713" s="50"/>
    </row>
    <row r="714" spans="2:4">
      <c r="B714" s="51"/>
      <c r="D714" s="50"/>
    </row>
    <row r="721" spans="4:7"/>
    <row r="726" spans="4:7">
      <c r="G726" s="50" t="s">
        <v>151</v>
      </c>
    </row>
    <row r="727" spans="4:7">
      <c r="E727" s="44">
        <v>2.5</v>
      </c>
      <c r="F727" s="44" t="s">
        <v>147</v>
      </c>
      <c r="G727" s="44" t="s">
        <v>149</v>
      </c>
    </row>
    <row r="728" spans="4:7">
      <c r="E728" s="44">
        <v>100</v>
      </c>
      <c r="F728" s="426" t="s">
        <v>953</v>
      </c>
      <c r="G728" s="44" t="s">
        <v>150</v>
      </c>
    </row>
    <row r="729" spans="4:7">
      <c r="E729" s="77">
        <v>0.01</v>
      </c>
      <c r="F729" s="44" t="s">
        <v>24</v>
      </c>
      <c r="G729" s="44" t="s">
        <v>152</v>
      </c>
    </row>
    <row r="730" spans="4:7">
      <c r="E730" s="44">
        <v>25</v>
      </c>
      <c r="F730" s="44" t="s">
        <v>153</v>
      </c>
      <c r="G730" s="44" t="s">
        <v>36</v>
      </c>
    </row>
    <row r="731" spans="4:7">
      <c r="E731" s="44">
        <v>0.8</v>
      </c>
      <c r="F731" s="44" t="s">
        <v>24</v>
      </c>
      <c r="G731" s="44" t="s">
        <v>40</v>
      </c>
    </row>
    <row r="732" spans="4:7">
      <c r="E732" s="44">
        <v>6.5000000000000002E-2</v>
      </c>
      <c r="F732" s="44" t="s">
        <v>24</v>
      </c>
      <c r="G732" s="44" t="s">
        <v>154</v>
      </c>
    </row>
    <row r="736" spans="4:7">
      <c r="D736" s="44" t="s">
        <v>184</v>
      </c>
    </row>
    <row r="737" spans="3:4">
      <c r="D737" s="44" t="s">
        <v>185</v>
      </c>
    </row>
    <row r="738" spans="3:4">
      <c r="D738" s="44" t="s">
        <v>177</v>
      </c>
    </row>
    <row r="739" spans="3:4">
      <c r="D739" s="44" t="s">
        <v>178</v>
      </c>
    </row>
    <row r="740" spans="3:4">
      <c r="D740" s="44" t="s">
        <v>179</v>
      </c>
    </row>
    <row r="741" spans="3:4">
      <c r="D741" s="44" t="s">
        <v>180</v>
      </c>
    </row>
    <row r="742" spans="3:4">
      <c r="D742" s="44" t="s">
        <v>181</v>
      </c>
    </row>
    <row r="743" spans="3:4">
      <c r="D743" s="44" t="s">
        <v>182</v>
      </c>
    </row>
    <row r="744" spans="3:4">
      <c r="D744" s="44" t="s">
        <v>183</v>
      </c>
    </row>
    <row r="745" spans="3:4">
      <c r="D745" s="44" t="s">
        <v>187</v>
      </c>
    </row>
    <row r="746" spans="3:4">
      <c r="D746" s="44" t="s">
        <v>186</v>
      </c>
    </row>
    <row r="748" spans="3:4">
      <c r="C748" s="48">
        <v>15</v>
      </c>
      <c r="D748" s="44" t="s">
        <v>188</v>
      </c>
    </row>
    <row r="749" spans="3:4">
      <c r="D749" s="44" t="s">
        <v>189</v>
      </c>
    </row>
    <row r="750" spans="3:4">
      <c r="D750" s="44" t="s">
        <v>190</v>
      </c>
    </row>
    <row r="751" spans="3:4">
      <c r="D751" s="44" t="s">
        <v>191</v>
      </c>
    </row>
    <row r="752" spans="3:4">
      <c r="D752" s="44" t="s">
        <v>192</v>
      </c>
    </row>
    <row r="753" spans="3:4">
      <c r="D753" s="44" t="s">
        <v>193</v>
      </c>
    </row>
    <row r="754" spans="3:4">
      <c r="D754" s="44" t="s">
        <v>194</v>
      </c>
    </row>
    <row r="755" spans="3:4">
      <c r="D755" s="44" t="s">
        <v>195</v>
      </c>
    </row>
    <row r="757" spans="3:4">
      <c r="C757" s="48">
        <v>19</v>
      </c>
      <c r="D757" s="50"/>
    </row>
    <row r="774" spans="3:7">
      <c r="C774" s="48">
        <v>23</v>
      </c>
      <c r="D774" s="50" t="s">
        <v>196</v>
      </c>
    </row>
    <row r="775" spans="3:7">
      <c r="D775" s="325" t="s">
        <v>197</v>
      </c>
    </row>
    <row r="776" spans="3:7">
      <c r="D776" s="44" t="s">
        <v>198</v>
      </c>
    </row>
    <row r="777" spans="3:7">
      <c r="D777" s="44" t="s">
        <v>199</v>
      </c>
    </row>
    <row r="778" spans="3:7">
      <c r="D778" s="44" t="s">
        <v>215</v>
      </c>
    </row>
    <row r="779" spans="3:7">
      <c r="D779" s="44" t="s">
        <v>200</v>
      </c>
    </row>
    <row r="780" spans="3:7">
      <c r="D780" s="44" t="s">
        <v>201</v>
      </c>
    </row>
    <row r="781" spans="3:7">
      <c r="D781" s="44" t="s">
        <v>202</v>
      </c>
    </row>
    <row r="782" spans="3:7">
      <c r="D782" s="44" t="s">
        <v>203</v>
      </c>
      <c r="E782" s="449">
        <v>0.18</v>
      </c>
      <c r="F782" s="325" t="s">
        <v>24</v>
      </c>
      <c r="G782" s="325" t="s">
        <v>277</v>
      </c>
    </row>
    <row r="783" spans="3:7">
      <c r="D783" s="44" t="s">
        <v>204</v>
      </c>
    </row>
    <row r="784" spans="3:7">
      <c r="D784" s="44" t="s">
        <v>205</v>
      </c>
    </row>
    <row r="785" spans="3:4">
      <c r="D785" s="44" t="s">
        <v>206</v>
      </c>
    </row>
    <row r="786" spans="3:4">
      <c r="D786" s="44" t="s">
        <v>207</v>
      </c>
    </row>
    <row r="787" spans="3:4">
      <c r="D787" s="44" t="s">
        <v>208</v>
      </c>
    </row>
    <row r="788" spans="3:4">
      <c r="D788" s="44" t="s">
        <v>209</v>
      </c>
    </row>
    <row r="789" spans="3:4">
      <c r="D789" s="44" t="s">
        <v>210</v>
      </c>
    </row>
    <row r="790" spans="3:4">
      <c r="D790" s="44" t="s">
        <v>211</v>
      </c>
    </row>
    <row r="791" spans="3:4">
      <c r="D791" s="44" t="s">
        <v>212</v>
      </c>
    </row>
    <row r="792" spans="3:4">
      <c r="D792" s="44" t="s">
        <v>213</v>
      </c>
    </row>
    <row r="793" spans="3:4">
      <c r="D793" s="44" t="s">
        <v>214</v>
      </c>
    </row>
    <row r="795" spans="3:4">
      <c r="C795" s="48">
        <v>24</v>
      </c>
    </row>
    <row r="822" spans="3:4">
      <c r="C822" s="48">
        <v>27</v>
      </c>
      <c r="D822" s="325" t="s">
        <v>220</v>
      </c>
    </row>
    <row r="823" spans="3:4">
      <c r="D823" s="325" t="s">
        <v>216</v>
      </c>
    </row>
    <row r="824" spans="3:4">
      <c r="D824" s="325" t="s">
        <v>217</v>
      </c>
    </row>
    <row r="825" spans="3:4">
      <c r="D825" s="325" t="s">
        <v>218</v>
      </c>
    </row>
    <row r="826" spans="3:4">
      <c r="D826" s="325" t="s">
        <v>219</v>
      </c>
    </row>
    <row r="828" spans="3:4">
      <c r="C828" s="48">
        <v>28</v>
      </c>
      <c r="D828" s="44" t="s">
        <v>221</v>
      </c>
    </row>
    <row r="829" spans="3:4">
      <c r="D829" s="44" t="s">
        <v>222</v>
      </c>
    </row>
    <row r="830" spans="3:4">
      <c r="D830" s="44" t="s">
        <v>223</v>
      </c>
    </row>
    <row r="831" spans="3:4">
      <c r="D831" s="44" t="s">
        <v>224</v>
      </c>
    </row>
    <row r="832" spans="3:4">
      <c r="D832" s="44" t="s">
        <v>225</v>
      </c>
    </row>
    <row r="834" spans="4:4">
      <c r="D834" s="44" t="s">
        <v>226</v>
      </c>
    </row>
    <row r="835" spans="4:4">
      <c r="D835" s="44" t="s">
        <v>227</v>
      </c>
    </row>
    <row r="836" spans="4:4">
      <c r="D836" s="44" t="s">
        <v>256</v>
      </c>
    </row>
    <row r="837" spans="4:4">
      <c r="D837" s="44" t="s">
        <v>228</v>
      </c>
    </row>
    <row r="838" spans="4:4">
      <c r="D838" s="44" t="s">
        <v>229</v>
      </c>
    </row>
    <row r="860" spans="2:5">
      <c r="B860" s="38"/>
      <c r="C860" s="37"/>
      <c r="D860" s="38"/>
      <c r="E860" s="38"/>
    </row>
    <row r="862" spans="2:5">
      <c r="B862" s="529" t="s">
        <v>240</v>
      </c>
      <c r="C862" s="48">
        <v>22</v>
      </c>
    </row>
    <row r="863" spans="2:5">
      <c r="B863" s="529"/>
    </row>
    <row r="894" spans="3:3">
      <c r="C894" s="48">
        <v>23</v>
      </c>
    </row>
    <row r="925" spans="3:4">
      <c r="C925" s="48">
        <v>24</v>
      </c>
      <c r="D925" s="50" t="s">
        <v>241</v>
      </c>
    </row>
    <row r="926" spans="3:4">
      <c r="D926" s="529" t="s">
        <v>242</v>
      </c>
    </row>
    <row r="927" spans="3:4">
      <c r="D927" s="516"/>
    </row>
    <row r="928" spans="3:4">
      <c r="D928" s="516"/>
    </row>
    <row r="929" spans="4:4">
      <c r="D929" s="516"/>
    </row>
    <row r="930" spans="4:4">
      <c r="D930" s="516"/>
    </row>
    <row r="931" spans="4:4">
      <c r="D931" s="518"/>
    </row>
    <row r="932" spans="4:4">
      <c r="D932" s="518"/>
    </row>
    <row r="934" spans="4:4">
      <c r="D934" s="529" t="s">
        <v>243</v>
      </c>
    </row>
    <row r="935" spans="4:4">
      <c r="D935" s="516"/>
    </row>
    <row r="936" spans="4:4">
      <c r="D936" s="516"/>
    </row>
    <row r="937" spans="4:4">
      <c r="D937" s="516"/>
    </row>
    <row r="938" spans="4:4">
      <c r="D938" s="516"/>
    </row>
    <row r="939" spans="4:4">
      <c r="D939" s="518"/>
    </row>
    <row r="940" spans="4:4" ht="15">
      <c r="D940" s="75"/>
    </row>
    <row r="941" spans="4:4" ht="15">
      <c r="D941" s="75"/>
    </row>
    <row r="942" spans="4:4" ht="15">
      <c r="D942" s="75"/>
    </row>
    <row r="943" spans="4:4" ht="15">
      <c r="D943" s="75"/>
    </row>
    <row r="944" spans="4:4" ht="15">
      <c r="D944" s="75"/>
    </row>
    <row r="945" spans="2:5" ht="15">
      <c r="D945" s="75"/>
    </row>
    <row r="946" spans="2:5" ht="15">
      <c r="D946" s="75"/>
    </row>
    <row r="947" spans="2:5" ht="15">
      <c r="D947" s="75"/>
    </row>
    <row r="948" spans="2:5" ht="15">
      <c r="D948" s="75"/>
    </row>
    <row r="949" spans="2:5" ht="15">
      <c r="D949" s="75"/>
    </row>
    <row r="950" spans="2:5" ht="15">
      <c r="D950" s="75"/>
    </row>
    <row r="951" spans="2:5" ht="15">
      <c r="D951" s="75"/>
    </row>
    <row r="952" spans="2:5" ht="15">
      <c r="D952" s="75"/>
    </row>
    <row r="953" spans="2:5" ht="15">
      <c r="D953" s="75"/>
    </row>
    <row r="954" spans="2:5">
      <c r="B954" s="38"/>
      <c r="C954" s="37"/>
      <c r="D954" s="38"/>
      <c r="E954" s="38"/>
    </row>
    <row r="955" spans="2:5">
      <c r="B955" s="44" t="s">
        <v>386</v>
      </c>
    </row>
    <row r="956" spans="2:5">
      <c r="B956" s="93">
        <v>40911</v>
      </c>
      <c r="D956" s="44" t="s">
        <v>392</v>
      </c>
    </row>
    <row r="957" spans="2:5">
      <c r="D957" s="530" t="s">
        <v>391</v>
      </c>
    </row>
    <row r="958" spans="2:5">
      <c r="D958" s="516"/>
    </row>
    <row r="959" spans="2:5">
      <c r="D959" s="516"/>
    </row>
    <row r="960" spans="2:5">
      <c r="D960" s="516"/>
    </row>
    <row r="961" spans="2:4">
      <c r="D961" s="516"/>
    </row>
    <row r="962" spans="2:4">
      <c r="D962" s="530" t="s">
        <v>393</v>
      </c>
    </row>
    <row r="963" spans="2:4">
      <c r="D963" s="516"/>
    </row>
    <row r="964" spans="2:4">
      <c r="D964" s="516"/>
    </row>
    <row r="965" spans="2:4">
      <c r="D965" s="516"/>
    </row>
    <row r="966" spans="2:4">
      <c r="D966" s="516"/>
    </row>
    <row r="968" spans="2:4">
      <c r="D968" s="530" t="s">
        <v>387</v>
      </c>
    </row>
    <row r="969" spans="2:4">
      <c r="B969" s="93"/>
      <c r="D969" s="518"/>
    </row>
    <row r="970" spans="2:4">
      <c r="D970" s="518"/>
    </row>
    <row r="971" spans="2:4">
      <c r="D971" s="518"/>
    </row>
    <row r="972" spans="2:4">
      <c r="D972" s="518"/>
    </row>
    <row r="973" spans="2:4" ht="15">
      <c r="D973" s="75"/>
    </row>
    <row r="974" spans="2:4">
      <c r="D974" s="530" t="s">
        <v>388</v>
      </c>
    </row>
    <row r="975" spans="2:4">
      <c r="D975" s="518"/>
    </row>
    <row r="976" spans="2:4">
      <c r="D976" s="518"/>
    </row>
    <row r="977" spans="2:5" ht="15">
      <c r="D977" s="75"/>
    </row>
    <row r="978" spans="2:5">
      <c r="D978" s="530" t="s">
        <v>389</v>
      </c>
    </row>
    <row r="979" spans="2:5">
      <c r="D979" s="518"/>
    </row>
    <row r="980" spans="2:5">
      <c r="D980" s="518"/>
    </row>
    <row r="981" spans="2:5">
      <c r="D981" s="518"/>
    </row>
    <row r="982" spans="2:5">
      <c r="D982" s="518"/>
    </row>
    <row r="983" spans="2:5" ht="15">
      <c r="D983" s="75"/>
    </row>
    <row r="984" spans="2:5">
      <c r="D984" s="533" t="s">
        <v>390</v>
      </c>
    </row>
    <row r="985" spans="2:5">
      <c r="D985" s="516"/>
    </row>
    <row r="986" spans="2:5">
      <c r="B986" s="38"/>
      <c r="C986" s="37"/>
      <c r="D986" s="38"/>
      <c r="E986" s="38"/>
    </row>
    <row r="987" spans="2:5">
      <c r="B987" s="98" t="s">
        <v>244</v>
      </c>
      <c r="D987" s="530" t="s">
        <v>245</v>
      </c>
    </row>
    <row r="988" spans="2:5">
      <c r="D988" s="516"/>
    </row>
    <row r="989" spans="2:5">
      <c r="D989" s="516"/>
    </row>
    <row r="990" spans="2:5">
      <c r="D990" s="516"/>
    </row>
    <row r="992" spans="2:5">
      <c r="D992" s="50" t="s">
        <v>246</v>
      </c>
    </row>
    <row r="993" spans="2:5">
      <c r="D993" s="530" t="s">
        <v>247</v>
      </c>
    </row>
    <row r="994" spans="2:5">
      <c r="D994" s="516"/>
    </row>
    <row r="995" spans="2:5">
      <c r="D995" s="516"/>
    </row>
    <row r="996" spans="2:5">
      <c r="D996" s="530" t="s">
        <v>248</v>
      </c>
    </row>
    <row r="997" spans="2:5">
      <c r="D997" s="516"/>
    </row>
    <row r="999" spans="2:5">
      <c r="D999" s="74" t="s">
        <v>249</v>
      </c>
    </row>
    <row r="1000" spans="2:5">
      <c r="D1000" s="530" t="s">
        <v>250</v>
      </c>
    </row>
    <row r="1001" spans="2:5">
      <c r="D1001" s="535"/>
    </row>
    <row r="1002" spans="2:5">
      <c r="D1002" s="535"/>
    </row>
    <row r="1003" spans="2:5">
      <c r="D1003" s="530" t="s">
        <v>251</v>
      </c>
    </row>
    <row r="1004" spans="2:5">
      <c r="D1004" s="516"/>
    </row>
    <row r="1006" spans="2:5">
      <c r="B1006" s="38"/>
      <c r="C1006" s="37"/>
      <c r="D1006" s="38"/>
      <c r="E1006" s="38"/>
    </row>
    <row r="1007" spans="2:5">
      <c r="B1007" s="516" t="s">
        <v>319</v>
      </c>
      <c r="D1007" s="50" t="s">
        <v>318</v>
      </c>
    </row>
    <row r="1008" spans="2:5">
      <c r="B1008" s="516"/>
      <c r="D1008" s="516" t="s">
        <v>317</v>
      </c>
    </row>
    <row r="1009" spans="2:7">
      <c r="D1009" s="516"/>
    </row>
    <row r="1010" spans="2:7">
      <c r="D1010" s="516"/>
    </row>
    <row r="1011" spans="2:7">
      <c r="D1011" s="516"/>
    </row>
    <row r="1012" spans="2:7">
      <c r="D1012" s="516"/>
    </row>
    <row r="1013" spans="2:7">
      <c r="D1013" s="516"/>
    </row>
    <row r="1014" spans="2:7">
      <c r="D1014" s="516"/>
    </row>
    <row r="1015" spans="2:7">
      <c r="D1015" s="516"/>
    </row>
    <row r="1016" spans="2:7">
      <c r="D1016" s="516"/>
    </row>
    <row r="1017" spans="2:7">
      <c r="D1017" s="516"/>
    </row>
    <row r="1018" spans="2:7">
      <c r="D1018" s="516"/>
    </row>
    <row r="1019" spans="2:7">
      <c r="D1019" s="516"/>
    </row>
    <row r="1020" spans="2:7">
      <c r="D1020" s="516"/>
    </row>
    <row r="1021" spans="2:7">
      <c r="D1021" s="516"/>
    </row>
    <row r="1022" spans="2:7">
      <c r="B1022" s="38"/>
      <c r="C1022" s="37"/>
      <c r="D1022" s="38"/>
      <c r="E1022" s="38"/>
    </row>
    <row r="1023" spans="2:7">
      <c r="B1023" s="325" t="s">
        <v>320</v>
      </c>
      <c r="D1023" s="52" t="s">
        <v>332</v>
      </c>
      <c r="G1023" s="44" t="s">
        <v>324</v>
      </c>
    </row>
    <row r="1024" spans="2:7">
      <c r="D1024" s="517" t="s">
        <v>331</v>
      </c>
      <c r="G1024" s="44">
        <v>2006</v>
      </c>
    </row>
    <row r="1025" spans="4:7">
      <c r="D1025" s="516"/>
      <c r="E1025" s="44">
        <v>810.81</v>
      </c>
      <c r="F1025" s="44" t="s">
        <v>323</v>
      </c>
      <c r="G1025" s="86" t="s">
        <v>322</v>
      </c>
    </row>
    <row r="1026" spans="4:7">
      <c r="D1026" s="516"/>
      <c r="E1026" s="44">
        <v>626.38</v>
      </c>
      <c r="F1026" s="44" t="s">
        <v>323</v>
      </c>
      <c r="G1026" s="86" t="s">
        <v>321</v>
      </c>
    </row>
    <row r="1027" spans="4:7">
      <c r="E1027" s="44">
        <v>51009.14</v>
      </c>
      <c r="F1027" s="44" t="s">
        <v>328</v>
      </c>
      <c r="G1027" s="44" t="s">
        <v>327</v>
      </c>
    </row>
    <row r="1028" spans="4:7">
      <c r="D1028" s="44" t="s">
        <v>333</v>
      </c>
      <c r="E1028" s="44">
        <v>65949</v>
      </c>
      <c r="F1028" s="44" t="s">
        <v>329</v>
      </c>
      <c r="G1028" s="44" t="s">
        <v>325</v>
      </c>
    </row>
    <row r="1029" spans="4:7">
      <c r="D1029" s="520" t="s">
        <v>334</v>
      </c>
      <c r="E1029" s="44">
        <v>29</v>
      </c>
      <c r="F1029" s="44" t="s">
        <v>330</v>
      </c>
      <c r="G1029" s="44" t="s">
        <v>326</v>
      </c>
    </row>
    <row r="1030" spans="4:7">
      <c r="D1030" s="518"/>
    </row>
    <row r="1031" spans="4:7">
      <c r="D1031" s="85"/>
      <c r="G1031" s="44">
        <v>2007</v>
      </c>
    </row>
    <row r="1032" spans="4:7">
      <c r="E1032" s="44">
        <v>803.34</v>
      </c>
      <c r="F1032" s="44" t="s">
        <v>323</v>
      </c>
      <c r="G1032" s="86" t="s">
        <v>322</v>
      </c>
    </row>
    <row r="1033" spans="4:7">
      <c r="E1033" s="44">
        <v>721.08</v>
      </c>
      <c r="F1033" s="44" t="s">
        <v>323</v>
      </c>
      <c r="G1033" s="86" t="s">
        <v>321</v>
      </c>
    </row>
    <row r="1034" spans="4:7">
      <c r="D1034" s="521" t="s">
        <v>335</v>
      </c>
      <c r="E1034" s="44">
        <v>64464.52</v>
      </c>
      <c r="F1034" s="44" t="s">
        <v>328</v>
      </c>
      <c r="G1034" s="44" t="s">
        <v>327</v>
      </c>
    </row>
    <row r="1035" spans="4:7">
      <c r="D1035" s="522"/>
      <c r="E1035" s="44">
        <v>85945</v>
      </c>
      <c r="F1035" s="44" t="s">
        <v>329</v>
      </c>
      <c r="G1035" s="44" t="s">
        <v>325</v>
      </c>
    </row>
    <row r="1036" spans="4:7">
      <c r="D1036" s="522"/>
      <c r="E1036" s="44">
        <v>34</v>
      </c>
      <c r="F1036" s="44" t="s">
        <v>330</v>
      </c>
      <c r="G1036" s="44" t="s">
        <v>326</v>
      </c>
    </row>
    <row r="1037" spans="4:7">
      <c r="D1037" s="522"/>
    </row>
    <row r="1038" spans="4:7">
      <c r="D1038" s="522"/>
      <c r="G1038" s="44">
        <v>2008</v>
      </c>
    </row>
    <row r="1039" spans="4:7">
      <c r="D1039" s="522"/>
      <c r="E1039" s="44">
        <v>767.47</v>
      </c>
      <c r="F1039" s="44" t="s">
        <v>323</v>
      </c>
      <c r="G1039" s="86" t="s">
        <v>322</v>
      </c>
    </row>
    <row r="1040" spans="4:7">
      <c r="D1040" s="522"/>
      <c r="E1040" s="44">
        <v>535.61</v>
      </c>
      <c r="F1040" s="44" t="s">
        <v>323</v>
      </c>
      <c r="G1040" s="86" t="s">
        <v>321</v>
      </c>
    </row>
    <row r="1041" spans="4:7">
      <c r="D1041" s="522"/>
      <c r="E1041" s="44">
        <v>91127.86</v>
      </c>
      <c r="F1041" s="44" t="s">
        <v>328</v>
      </c>
      <c r="G1041" s="44" t="s">
        <v>327</v>
      </c>
    </row>
    <row r="1042" spans="4:7">
      <c r="D1042" s="522"/>
      <c r="E1042" s="44">
        <v>171070</v>
      </c>
      <c r="F1042" s="44" t="s">
        <v>329</v>
      </c>
      <c r="G1042" s="44" t="s">
        <v>325</v>
      </c>
    </row>
    <row r="1043" spans="4:7">
      <c r="E1043" s="44">
        <v>72</v>
      </c>
      <c r="F1043" s="44" t="s">
        <v>330</v>
      </c>
      <c r="G1043" s="44" t="s">
        <v>326</v>
      </c>
    </row>
    <row r="1045" spans="4:7">
      <c r="G1045" s="44">
        <v>2009</v>
      </c>
    </row>
    <row r="1046" spans="4:7">
      <c r="E1046" s="44">
        <v>865.89</v>
      </c>
      <c r="F1046" s="44" t="s">
        <v>323</v>
      </c>
      <c r="G1046" s="86" t="s">
        <v>322</v>
      </c>
    </row>
    <row r="1047" spans="4:7">
      <c r="E1047" s="44">
        <v>623.73</v>
      </c>
      <c r="F1047" s="44" t="s">
        <v>323</v>
      </c>
      <c r="G1047" s="86" t="s">
        <v>321</v>
      </c>
    </row>
    <row r="1048" spans="4:7">
      <c r="E1048" s="44">
        <v>230474.42</v>
      </c>
      <c r="F1048" s="44" t="s">
        <v>328</v>
      </c>
      <c r="G1048" s="44" t="s">
        <v>327</v>
      </c>
    </row>
    <row r="1049" spans="4:7">
      <c r="E1049" s="44">
        <v>401636</v>
      </c>
      <c r="F1049" s="44" t="s">
        <v>329</v>
      </c>
      <c r="G1049" s="44" t="s">
        <v>325</v>
      </c>
    </row>
    <row r="1050" spans="4:7">
      <c r="E1050" s="44">
        <v>161</v>
      </c>
      <c r="F1050" s="44" t="s">
        <v>330</v>
      </c>
      <c r="G1050" s="44" t="s">
        <v>326</v>
      </c>
    </row>
    <row r="1052" spans="4:7">
      <c r="G1052" s="44">
        <v>2010</v>
      </c>
    </row>
    <row r="1053" spans="4:7">
      <c r="E1053" s="44">
        <v>858.49</v>
      </c>
      <c r="F1053" s="44" t="s">
        <v>323</v>
      </c>
      <c r="G1053" s="86" t="s">
        <v>322</v>
      </c>
    </row>
    <row r="1054" spans="4:7">
      <c r="E1054" s="44">
        <v>652.14</v>
      </c>
      <c r="F1054" s="44" t="s">
        <v>323</v>
      </c>
      <c r="G1054" s="86" t="s">
        <v>321</v>
      </c>
    </row>
    <row r="1055" spans="4:7">
      <c r="E1055" s="44">
        <v>441101.69</v>
      </c>
      <c r="F1055" s="44" t="s">
        <v>328</v>
      </c>
      <c r="G1055" s="44" t="s">
        <v>327</v>
      </c>
    </row>
    <row r="1056" spans="4:7">
      <c r="E1056" s="44">
        <v>790013</v>
      </c>
      <c r="F1056" s="44" t="s">
        <v>329</v>
      </c>
      <c r="G1056" s="44" t="s">
        <v>325</v>
      </c>
    </row>
    <row r="1057" spans="2:7">
      <c r="E1057" s="44">
        <v>257</v>
      </c>
      <c r="F1057" s="44" t="s">
        <v>330</v>
      </c>
      <c r="G1057" s="44" t="s">
        <v>326</v>
      </c>
    </row>
    <row r="1059" spans="2:7">
      <c r="G1059" s="44">
        <v>2011</v>
      </c>
    </row>
    <row r="1060" spans="2:7">
      <c r="E1060" s="44">
        <v>897.01</v>
      </c>
      <c r="F1060" s="44" t="s">
        <v>323</v>
      </c>
      <c r="G1060" s="86" t="s">
        <v>322</v>
      </c>
    </row>
    <row r="1061" spans="2:7">
      <c r="E1061" s="44">
        <v>673.32</v>
      </c>
      <c r="F1061" s="44" t="s">
        <v>323</v>
      </c>
      <c r="G1061" s="86" t="s">
        <v>321</v>
      </c>
    </row>
    <row r="1062" spans="2:7">
      <c r="E1062" s="44">
        <v>785758.91</v>
      </c>
      <c r="F1062" s="44" t="s">
        <v>328</v>
      </c>
      <c r="G1062" s="44" t="s">
        <v>327</v>
      </c>
    </row>
    <row r="1063" spans="2:7">
      <c r="E1063" s="44">
        <v>1167756</v>
      </c>
      <c r="F1063" s="44" t="s">
        <v>329</v>
      </c>
      <c r="G1063" s="44" t="s">
        <v>325</v>
      </c>
    </row>
    <row r="1064" spans="2:7">
      <c r="E1064" s="44">
        <v>379</v>
      </c>
      <c r="F1064" s="44" t="s">
        <v>330</v>
      </c>
      <c r="G1064" s="44" t="s">
        <v>326</v>
      </c>
    </row>
    <row r="1066" spans="2:7">
      <c r="B1066" s="38"/>
      <c r="C1066" s="37"/>
      <c r="D1066" s="38"/>
      <c r="E1066" s="38"/>
    </row>
    <row r="1067" spans="2:7">
      <c r="B1067" s="44" t="s">
        <v>336</v>
      </c>
    </row>
    <row r="1094" spans="2:5">
      <c r="B1094" s="38"/>
      <c r="C1094" s="37"/>
      <c r="D1094" s="38"/>
      <c r="E1094" s="38"/>
    </row>
    <row r="1095" spans="2:5">
      <c r="B1095" s="44" t="s">
        <v>359</v>
      </c>
    </row>
    <row r="1096" spans="2:5">
      <c r="C1096" s="48">
        <v>55</v>
      </c>
      <c r="D1096" s="44" t="s">
        <v>337</v>
      </c>
    </row>
    <row r="1097" spans="2:5">
      <c r="D1097" s="44" t="s">
        <v>338</v>
      </c>
    </row>
    <row r="1098" spans="2:5">
      <c r="D1098" s="44" t="s">
        <v>339</v>
      </c>
    </row>
    <row r="1099" spans="2:5">
      <c r="D1099" s="44" t="s">
        <v>340</v>
      </c>
    </row>
    <row r="1100" spans="2:5">
      <c r="D1100" s="44" t="s">
        <v>341</v>
      </c>
    </row>
    <row r="1101" spans="2:5">
      <c r="D1101" s="44" t="s">
        <v>342</v>
      </c>
    </row>
    <row r="1102" spans="2:5">
      <c r="D1102" s="44" t="s">
        <v>343</v>
      </c>
    </row>
    <row r="1104" spans="2:5">
      <c r="D1104" s="44" t="s">
        <v>344</v>
      </c>
    </row>
    <row r="1105" spans="4:4">
      <c r="D1105" s="44" t="s">
        <v>345</v>
      </c>
    </row>
    <row r="1106" spans="4:4">
      <c r="D1106" s="44" t="s">
        <v>346</v>
      </c>
    </row>
    <row r="1107" spans="4:4">
      <c r="D1107" s="44" t="s">
        <v>347</v>
      </c>
    </row>
    <row r="1108" spans="4:4">
      <c r="D1108" s="44" t="s">
        <v>348</v>
      </c>
    </row>
    <row r="1110" spans="4:4">
      <c r="D1110" s="44" t="s">
        <v>349</v>
      </c>
    </row>
    <row r="1111" spans="4:4">
      <c r="D1111" s="44" t="s">
        <v>350</v>
      </c>
    </row>
    <row r="1112" spans="4:4">
      <c r="D1112" s="44" t="s">
        <v>351</v>
      </c>
    </row>
    <row r="1113" spans="4:4">
      <c r="D1113" s="44" t="s">
        <v>352</v>
      </c>
    </row>
    <row r="1114" spans="4:4">
      <c r="D1114" s="44" t="s">
        <v>353</v>
      </c>
    </row>
    <row r="1130" spans="2:5">
      <c r="D1130" s="44" t="s">
        <v>354</v>
      </c>
    </row>
    <row r="1131" spans="2:5">
      <c r="D1131" s="44" t="s">
        <v>355</v>
      </c>
    </row>
    <row r="1132" spans="2:5">
      <c r="D1132" s="44" t="s">
        <v>356</v>
      </c>
    </row>
    <row r="1133" spans="2:5">
      <c r="D1133" s="44" t="s">
        <v>357</v>
      </c>
    </row>
    <row r="1134" spans="2:5">
      <c r="D1134" s="44" t="s">
        <v>358</v>
      </c>
    </row>
    <row r="1135" spans="2:5">
      <c r="B1135" s="38"/>
      <c r="C1135" s="37"/>
      <c r="D1135" s="38"/>
      <c r="E1135" s="38"/>
    </row>
    <row r="1136" spans="2:5">
      <c r="B1136" s="98" t="s">
        <v>361</v>
      </c>
    </row>
    <row r="1137" spans="4:4">
      <c r="D1137" s="517" t="s">
        <v>364</v>
      </c>
    </row>
    <row r="1138" spans="4:4">
      <c r="D1138" s="516"/>
    </row>
    <row r="1139" spans="4:4">
      <c r="D1139" s="516"/>
    </row>
    <row r="1140" spans="4:4">
      <c r="D1140" s="516"/>
    </row>
    <row r="1141" spans="4:4">
      <c r="D1141" s="516"/>
    </row>
    <row r="1142" spans="4:4">
      <c r="D1142" s="516"/>
    </row>
    <row r="1143" spans="4:4">
      <c r="D1143" s="91" t="s">
        <v>363</v>
      </c>
    </row>
    <row r="1144" spans="4:4">
      <c r="D1144" s="517" t="s">
        <v>362</v>
      </c>
    </row>
    <row r="1145" spans="4:4">
      <c r="D1145" s="516"/>
    </row>
    <row r="1146" spans="4:4">
      <c r="D1146" s="516"/>
    </row>
    <row r="1147" spans="4:4">
      <c r="D1147" s="516"/>
    </row>
    <row r="1148" spans="4:4">
      <c r="D1148" s="91" t="s">
        <v>365</v>
      </c>
    </row>
    <row r="1149" spans="4:4">
      <c r="D1149" s="517" t="s">
        <v>366</v>
      </c>
    </row>
    <row r="1150" spans="4:4">
      <c r="D1150" s="516"/>
    </row>
    <row r="1151" spans="4:4">
      <c r="D1151" s="516"/>
    </row>
    <row r="1152" spans="4:4">
      <c r="D1152" s="91" t="s">
        <v>367</v>
      </c>
    </row>
    <row r="1153" spans="4:4">
      <c r="D1153" s="92" t="s">
        <v>368</v>
      </c>
    </row>
    <row r="1155" spans="4:4">
      <c r="D1155" s="92" t="s">
        <v>369</v>
      </c>
    </row>
    <row r="1156" spans="4:4">
      <c r="D1156" s="92" t="s">
        <v>370</v>
      </c>
    </row>
    <row r="1157" spans="4:4">
      <c r="D1157" s="92" t="s">
        <v>371</v>
      </c>
    </row>
    <row r="1158" spans="4:4">
      <c r="D1158" s="92" t="s">
        <v>372</v>
      </c>
    </row>
    <row r="1159" spans="4:4" ht="14.25" customHeight="1"/>
    <row r="1160" spans="4:4">
      <c r="D1160" s="92" t="s">
        <v>373</v>
      </c>
    </row>
    <row r="1161" spans="4:4">
      <c r="D1161" s="92" t="s">
        <v>374</v>
      </c>
    </row>
    <row r="1162" spans="4:4">
      <c r="D1162" s="92" t="s">
        <v>375</v>
      </c>
    </row>
    <row r="1163" spans="4:4">
      <c r="D1163" s="92" t="s">
        <v>376</v>
      </c>
    </row>
    <row r="1165" spans="4:4">
      <c r="D1165" s="92" t="s">
        <v>377</v>
      </c>
    </row>
    <row r="1166" spans="4:4">
      <c r="D1166" s="92" t="s">
        <v>378</v>
      </c>
    </row>
    <row r="1167" spans="4:4">
      <c r="D1167" s="92" t="s">
        <v>379</v>
      </c>
    </row>
    <row r="1168" spans="4:4">
      <c r="D1168" s="91" t="s">
        <v>380</v>
      </c>
    </row>
    <row r="1169" spans="3:4">
      <c r="D1169" s="517" t="s">
        <v>381</v>
      </c>
    </row>
    <row r="1170" spans="3:4">
      <c r="D1170" s="516"/>
    </row>
    <row r="1171" spans="3:4">
      <c r="D1171" s="518"/>
    </row>
    <row r="1172" spans="3:4">
      <c r="D1172" s="90" t="s">
        <v>382</v>
      </c>
    </row>
    <row r="1173" spans="3:4">
      <c r="D1173" s="523" t="s">
        <v>383</v>
      </c>
    </row>
    <row r="1174" spans="3:4">
      <c r="D1174" s="516"/>
    </row>
    <row r="1175" spans="3:4">
      <c r="D1175" s="516"/>
    </row>
    <row r="1176" spans="3:4">
      <c r="D1176" s="518"/>
    </row>
    <row r="1178" spans="3:4">
      <c r="D1178" s="90" t="s">
        <v>385</v>
      </c>
    </row>
    <row r="1179" spans="3:4" s="210" customFormat="1">
      <c r="C1179" s="48"/>
      <c r="D1179" s="516" t="s">
        <v>384</v>
      </c>
    </row>
    <row r="1180" spans="3:4" s="210" customFormat="1">
      <c r="C1180" s="48"/>
      <c r="D1180" s="516"/>
    </row>
    <row r="1181" spans="3:4" s="210" customFormat="1">
      <c r="C1181" s="48"/>
      <c r="D1181" s="516"/>
    </row>
    <row r="1182" spans="3:4" s="210" customFormat="1">
      <c r="C1182" s="48"/>
      <c r="D1182" s="516"/>
    </row>
    <row r="1183" spans="3:4" s="210" customFormat="1">
      <c r="C1183" s="48"/>
      <c r="D1183" s="516"/>
    </row>
    <row r="1184" spans="3:4" s="210" customFormat="1">
      <c r="C1184" s="48"/>
      <c r="D1184" s="516"/>
    </row>
    <row r="1185" spans="3:4" s="210" customFormat="1">
      <c r="C1185" s="48"/>
      <c r="D1185" s="516"/>
    </row>
    <row r="1186" spans="3:4" s="210" customFormat="1">
      <c r="C1186" s="48"/>
      <c r="D1186" s="516"/>
    </row>
    <row r="1187" spans="3:4" s="210" customFormat="1">
      <c r="C1187" s="48"/>
      <c r="D1187" s="516"/>
    </row>
    <row r="1188" spans="3:4" s="210" customFormat="1">
      <c r="C1188" s="48"/>
      <c r="D1188" s="516"/>
    </row>
    <row r="1189" spans="3:4" s="210" customFormat="1">
      <c r="C1189" s="48"/>
      <c r="D1189" s="516"/>
    </row>
    <row r="1190" spans="3:4" s="210" customFormat="1">
      <c r="C1190" s="48"/>
      <c r="D1190" s="516"/>
    </row>
    <row r="1191" spans="3:4" s="210" customFormat="1">
      <c r="C1191" s="48"/>
      <c r="D1191" s="516"/>
    </row>
    <row r="1192" spans="3:4" s="210" customFormat="1">
      <c r="C1192" s="48"/>
      <c r="D1192" s="516"/>
    </row>
    <row r="1193" spans="3:4" s="210" customFormat="1">
      <c r="C1193" s="48"/>
      <c r="D1193" s="516"/>
    </row>
    <row r="1194" spans="3:4" s="210" customFormat="1">
      <c r="C1194" s="48"/>
      <c r="D1194" s="516"/>
    </row>
    <row r="1195" spans="3:4" s="210" customFormat="1">
      <c r="C1195" s="48"/>
      <c r="D1195" s="90"/>
    </row>
    <row r="1196" spans="3:4" s="210" customFormat="1">
      <c r="C1196" s="48"/>
      <c r="D1196" s="91" t="s">
        <v>582</v>
      </c>
    </row>
    <row r="1197" spans="3:4" s="210" customFormat="1">
      <c r="C1197" s="48"/>
      <c r="D1197" s="92" t="s">
        <v>583</v>
      </c>
    </row>
    <row r="1198" spans="3:4" s="210" customFormat="1">
      <c r="C1198" s="48"/>
      <c r="D1198" s="92" t="s">
        <v>584</v>
      </c>
    </row>
    <row r="1199" spans="3:4" s="210" customFormat="1">
      <c r="C1199" s="48"/>
      <c r="D1199" s="92" t="s">
        <v>585</v>
      </c>
    </row>
    <row r="1200" spans="3:4" s="210" customFormat="1">
      <c r="C1200" s="48"/>
      <c r="D1200" s="92" t="s">
        <v>586</v>
      </c>
    </row>
    <row r="1201" spans="3:4" s="210" customFormat="1">
      <c r="C1201" s="48"/>
      <c r="D1201" s="91"/>
    </row>
    <row r="1202" spans="3:4" s="210" customFormat="1">
      <c r="C1202" s="48"/>
      <c r="D1202" s="92" t="s">
        <v>587</v>
      </c>
    </row>
    <row r="1203" spans="3:4" s="210" customFormat="1">
      <c r="C1203" s="48"/>
      <c r="D1203" s="91"/>
    </row>
    <row r="1204" spans="3:4" s="210" customFormat="1">
      <c r="C1204" s="48"/>
      <c r="D1204" s="219" t="s">
        <v>588</v>
      </c>
    </row>
    <row r="1205" spans="3:4" s="210" customFormat="1">
      <c r="C1205" s="48"/>
      <c r="D1205" s="517" t="s">
        <v>589</v>
      </c>
    </row>
    <row r="1206" spans="3:4" s="210" customFormat="1">
      <c r="C1206" s="48"/>
      <c r="D1206" s="516"/>
    </row>
    <row r="1207" spans="3:4" s="210" customFormat="1">
      <c r="C1207" s="48"/>
      <c r="D1207" s="516"/>
    </row>
    <row r="1208" spans="3:4" s="210" customFormat="1">
      <c r="C1208" s="48"/>
      <c r="D1208" s="516"/>
    </row>
    <row r="1209" spans="3:4" s="210" customFormat="1">
      <c r="C1209" s="48"/>
      <c r="D1209" s="516"/>
    </row>
    <row r="1210" spans="3:4" s="210" customFormat="1">
      <c r="C1210" s="48"/>
      <c r="D1210" s="90"/>
    </row>
    <row r="1211" spans="3:4" s="210" customFormat="1">
      <c r="C1211" s="48"/>
      <c r="D1211" s="219" t="s">
        <v>590</v>
      </c>
    </row>
    <row r="1212" spans="3:4" s="210" customFormat="1">
      <c r="C1212" s="48"/>
      <c r="D1212" s="92" t="s">
        <v>591</v>
      </c>
    </row>
    <row r="1213" spans="3:4" s="210" customFormat="1">
      <c r="C1213" s="48"/>
      <c r="D1213" s="92" t="s">
        <v>592</v>
      </c>
    </row>
    <row r="1214" spans="3:4" s="210" customFormat="1">
      <c r="C1214" s="48"/>
      <c r="D1214" s="517" t="s">
        <v>593</v>
      </c>
    </row>
    <row r="1215" spans="3:4" s="210" customFormat="1">
      <c r="C1215" s="48"/>
      <c r="D1215" s="517"/>
    </row>
    <row r="1216" spans="3:4" s="210" customFormat="1">
      <c r="C1216" s="48"/>
      <c r="D1216" s="517"/>
    </row>
    <row r="1217" spans="3:4" s="210" customFormat="1">
      <c r="C1217" s="48"/>
      <c r="D1217" s="92" t="s">
        <v>594</v>
      </c>
    </row>
    <row r="1218" spans="3:4" s="210" customFormat="1">
      <c r="C1218" s="48"/>
      <c r="D1218" s="92" t="s">
        <v>595</v>
      </c>
    </row>
    <row r="1219" spans="3:4" s="210" customFormat="1">
      <c r="C1219" s="48"/>
      <c r="D1219" s="92" t="s">
        <v>596</v>
      </c>
    </row>
    <row r="1220" spans="3:4" s="210" customFormat="1">
      <c r="C1220" s="48"/>
      <c r="D1220" s="92"/>
    </row>
    <row r="1221" spans="3:4" s="210" customFormat="1">
      <c r="C1221" s="48"/>
      <c r="D1221" s="52" t="s">
        <v>620</v>
      </c>
    </row>
    <row r="1222" spans="3:4" s="210" customFormat="1">
      <c r="C1222" s="48"/>
      <c r="D1222" s="517" t="s">
        <v>621</v>
      </c>
    </row>
    <row r="1223" spans="3:4" s="210" customFormat="1">
      <c r="C1223" s="48"/>
      <c r="D1223" s="528"/>
    </row>
    <row r="1224" spans="3:4" s="210" customFormat="1">
      <c r="C1224" s="48"/>
      <c r="D1224" s="528"/>
    </row>
    <row r="1225" spans="3:4" s="210" customFormat="1">
      <c r="C1225" s="48"/>
      <c r="D1225" s="528"/>
    </row>
    <row r="1226" spans="3:4" s="210" customFormat="1">
      <c r="C1226" s="48"/>
      <c r="D1226" s="92"/>
    </row>
    <row r="1227" spans="3:4" s="210" customFormat="1">
      <c r="C1227" s="48"/>
      <c r="D1227" s="52" t="s">
        <v>627</v>
      </c>
    </row>
    <row r="1228" spans="3:4" s="210" customFormat="1">
      <c r="C1228" s="48"/>
      <c r="D1228" s="517" t="s">
        <v>622</v>
      </c>
    </row>
    <row r="1229" spans="3:4" s="210" customFormat="1">
      <c r="C1229" s="48"/>
      <c r="D1229" s="518"/>
    </row>
    <row r="1230" spans="3:4" s="210" customFormat="1">
      <c r="C1230" s="48"/>
      <c r="D1230" s="219" t="s">
        <v>623</v>
      </c>
    </row>
    <row r="1231" spans="3:4" s="210" customFormat="1">
      <c r="C1231" s="48"/>
      <c r="D1231" s="517" t="s">
        <v>624</v>
      </c>
    </row>
    <row r="1232" spans="3:4" s="235" customFormat="1">
      <c r="C1232" s="48"/>
      <c r="D1232" s="517"/>
    </row>
    <row r="1233" spans="3:7" s="210" customFormat="1">
      <c r="C1233" s="48"/>
      <c r="D1233" s="528"/>
    </row>
    <row r="1234" spans="3:7" s="210" customFormat="1">
      <c r="C1234" s="48"/>
      <c r="D1234" s="219" t="s">
        <v>625</v>
      </c>
    </row>
    <row r="1235" spans="3:7" s="210" customFormat="1">
      <c r="C1235" s="48"/>
      <c r="D1235" s="517" t="s">
        <v>626</v>
      </c>
    </row>
    <row r="1236" spans="3:7" s="210" customFormat="1">
      <c r="C1236" s="48"/>
      <c r="D1236" s="528"/>
    </row>
    <row r="1237" spans="3:7" s="210" customFormat="1">
      <c r="C1237" s="48"/>
      <c r="D1237" s="528"/>
    </row>
    <row r="1238" spans="3:7" s="210" customFormat="1">
      <c r="C1238" s="48"/>
      <c r="D1238" s="92"/>
    </row>
    <row r="1239" spans="3:7" s="210" customFormat="1">
      <c r="C1239" s="48"/>
      <c r="D1239" s="221" t="s">
        <v>628</v>
      </c>
    </row>
    <row r="1240" spans="3:7" s="210" customFormat="1">
      <c r="C1240" s="48"/>
      <c r="D1240" s="218" t="s">
        <v>629</v>
      </c>
    </row>
    <row r="1241" spans="3:7" s="210" customFormat="1">
      <c r="C1241" s="48"/>
      <c r="D1241" s="218" t="s">
        <v>630</v>
      </c>
      <c r="E1241" s="210">
        <v>2000</v>
      </c>
      <c r="F1241" s="426" t="s">
        <v>35</v>
      </c>
      <c r="G1241" s="210" t="s">
        <v>34</v>
      </c>
    </row>
    <row r="1242" spans="3:7" s="210" customFormat="1">
      <c r="C1242" s="48"/>
      <c r="D1242" s="218" t="s">
        <v>631</v>
      </c>
      <c r="E1242" s="210">
        <v>0.13</v>
      </c>
      <c r="F1242" s="210" t="s">
        <v>24</v>
      </c>
      <c r="G1242" s="210" t="s">
        <v>277</v>
      </c>
    </row>
    <row r="1243" spans="3:7" s="210" customFormat="1">
      <c r="C1243" s="48"/>
      <c r="D1243" s="218" t="s">
        <v>632</v>
      </c>
      <c r="E1243" s="210">
        <f>950/1000</f>
        <v>0.95</v>
      </c>
      <c r="F1243" s="210" t="s">
        <v>634</v>
      </c>
      <c r="G1243" s="210" t="s">
        <v>44</v>
      </c>
    </row>
    <row r="1244" spans="3:7" s="210" customFormat="1">
      <c r="C1244" s="48"/>
      <c r="D1244" s="218" t="s">
        <v>633</v>
      </c>
      <c r="E1244" s="210">
        <v>0.83499999999999996</v>
      </c>
      <c r="G1244" s="210" t="s">
        <v>635</v>
      </c>
    </row>
    <row r="1245" spans="3:7" s="210" customFormat="1">
      <c r="C1245" s="48"/>
      <c r="D1245" s="92"/>
      <c r="E1245" s="210">
        <v>1050</v>
      </c>
      <c r="G1245" s="210" t="s">
        <v>47</v>
      </c>
    </row>
    <row r="1246" spans="3:7" s="210" customFormat="1">
      <c r="C1246" s="48"/>
      <c r="D1246" s="92"/>
      <c r="E1246" s="210">
        <v>0.01</v>
      </c>
      <c r="F1246" s="210" t="s">
        <v>24</v>
      </c>
      <c r="G1246" s="210" t="s">
        <v>637</v>
      </c>
    </row>
    <row r="1247" spans="3:7" s="210" customFormat="1">
      <c r="C1247" s="48"/>
      <c r="D1247" s="92"/>
      <c r="E1247" s="210">
        <f>(5000/2000)*(100/119)</f>
        <v>2.1008403361344539</v>
      </c>
      <c r="F1247" s="210" t="s">
        <v>147</v>
      </c>
      <c r="G1247" s="210" t="s">
        <v>649</v>
      </c>
    </row>
    <row r="1248" spans="3:7" s="210" customFormat="1">
      <c r="C1248" s="48"/>
      <c r="D1248" s="92"/>
      <c r="E1248" s="210">
        <f>(1000/2000)*(100/119)</f>
        <v>0.42016806722689076</v>
      </c>
      <c r="F1248" s="210" t="s">
        <v>147</v>
      </c>
      <c r="G1248" s="210" t="s">
        <v>411</v>
      </c>
    </row>
    <row r="1249" spans="3:7" s="210" customFormat="1">
      <c r="C1249" s="48"/>
      <c r="D1249" s="92"/>
      <c r="E1249" s="210">
        <v>25</v>
      </c>
      <c r="F1249" s="236" t="s">
        <v>153</v>
      </c>
      <c r="G1249" s="236" t="s">
        <v>71</v>
      </c>
    </row>
    <row r="1250" spans="3:7" s="210" customFormat="1">
      <c r="C1250" s="48"/>
      <c r="D1250" s="92"/>
    </row>
    <row r="1251" spans="3:7" s="210" customFormat="1">
      <c r="C1251" s="48"/>
      <c r="D1251" s="92"/>
    </row>
    <row r="1252" spans="3:7" s="210" customFormat="1">
      <c r="C1252" s="48"/>
      <c r="D1252" s="92"/>
    </row>
    <row r="1253" spans="3:7" s="210" customFormat="1">
      <c r="C1253" s="48"/>
      <c r="D1253" s="92"/>
    </row>
    <row r="1254" spans="3:7" s="210" customFormat="1">
      <c r="C1254" s="48"/>
      <c r="D1254" s="92"/>
    </row>
    <row r="1255" spans="3:7" s="210" customFormat="1">
      <c r="C1255" s="48"/>
      <c r="D1255" s="92"/>
    </row>
    <row r="1256" spans="3:7" s="210" customFormat="1">
      <c r="C1256" s="48"/>
      <c r="D1256" s="92"/>
    </row>
    <row r="1257" spans="3:7" s="210" customFormat="1">
      <c r="C1257" s="48"/>
      <c r="D1257" s="92"/>
    </row>
    <row r="1258" spans="3:7" s="210" customFormat="1">
      <c r="C1258" s="48"/>
      <c r="D1258" s="92"/>
    </row>
    <row r="1259" spans="3:7" s="210" customFormat="1">
      <c r="C1259" s="48"/>
      <c r="D1259" s="92"/>
    </row>
    <row r="1260" spans="3:7" s="210" customFormat="1">
      <c r="C1260" s="48"/>
      <c r="D1260" s="92"/>
    </row>
    <row r="1261" spans="3:7" s="210" customFormat="1">
      <c r="C1261" s="48"/>
      <c r="D1261" s="92"/>
    </row>
    <row r="1262" spans="3:7" s="210" customFormat="1">
      <c r="C1262" s="48"/>
      <c r="D1262" s="92"/>
    </row>
    <row r="1263" spans="3:7" s="210" customFormat="1">
      <c r="C1263" s="48"/>
      <c r="D1263" s="92"/>
    </row>
    <row r="1264" spans="3:7" s="210" customFormat="1">
      <c r="C1264" s="48"/>
      <c r="D1264" s="92"/>
    </row>
    <row r="1265" spans="3:4" s="210" customFormat="1">
      <c r="C1265" s="48"/>
      <c r="D1265" s="92"/>
    </row>
    <row r="1266" spans="3:4" s="210" customFormat="1">
      <c r="C1266" s="48"/>
      <c r="D1266" s="92"/>
    </row>
    <row r="1267" spans="3:4" s="210" customFormat="1">
      <c r="C1267" s="48"/>
      <c r="D1267" s="92"/>
    </row>
    <row r="1268" spans="3:4" s="210" customFormat="1">
      <c r="C1268" s="48"/>
      <c r="D1268" s="92"/>
    </row>
    <row r="1269" spans="3:4" s="210" customFormat="1">
      <c r="C1269" s="48"/>
      <c r="D1269" s="92"/>
    </row>
    <row r="1270" spans="3:4" s="210" customFormat="1">
      <c r="C1270" s="48"/>
      <c r="D1270" s="92"/>
    </row>
    <row r="1271" spans="3:4" s="210" customFormat="1">
      <c r="C1271" s="48"/>
      <c r="D1271" s="92"/>
    </row>
    <row r="1272" spans="3:4" s="210" customFormat="1">
      <c r="C1272" s="48"/>
      <c r="D1272" s="92"/>
    </row>
    <row r="1273" spans="3:4" s="210" customFormat="1">
      <c r="C1273" s="48"/>
      <c r="D1273" s="92"/>
    </row>
    <row r="1274" spans="3:4" s="210" customFormat="1">
      <c r="C1274" s="48"/>
      <c r="D1274" s="92"/>
    </row>
    <row r="1275" spans="3:4" s="210" customFormat="1">
      <c r="C1275" s="48"/>
      <c r="D1275" s="92"/>
    </row>
    <row r="1276" spans="3:4" s="210" customFormat="1">
      <c r="C1276" s="48"/>
      <c r="D1276" s="92"/>
    </row>
    <row r="1277" spans="3:4" s="210" customFormat="1">
      <c r="C1277" s="48"/>
      <c r="D1277" s="92"/>
    </row>
    <row r="1278" spans="3:4" s="210" customFormat="1">
      <c r="C1278" s="48"/>
      <c r="D1278" s="92"/>
    </row>
    <row r="1279" spans="3:4" s="210" customFormat="1">
      <c r="C1279" s="48"/>
      <c r="D1279" s="92"/>
    </row>
    <row r="1280" spans="3:4" s="210" customFormat="1">
      <c r="C1280" s="48"/>
      <c r="D1280" s="92"/>
    </row>
    <row r="1281" spans="3:4" s="210" customFormat="1">
      <c r="C1281" s="48"/>
      <c r="D1281" s="92"/>
    </row>
    <row r="1282" spans="3:4" s="210" customFormat="1">
      <c r="C1282" s="48"/>
      <c r="D1282" s="92"/>
    </row>
    <row r="1283" spans="3:4" s="210" customFormat="1">
      <c r="C1283" s="48"/>
      <c r="D1283" s="92"/>
    </row>
    <row r="1284" spans="3:4" s="210" customFormat="1">
      <c r="C1284" s="48"/>
      <c r="D1284" s="92"/>
    </row>
    <row r="1285" spans="3:4" s="210" customFormat="1">
      <c r="C1285" s="48"/>
      <c r="D1285" s="92"/>
    </row>
    <row r="1286" spans="3:4" s="210" customFormat="1">
      <c r="C1286" s="48"/>
      <c r="D1286" s="92"/>
    </row>
    <row r="1287" spans="3:4" s="210" customFormat="1">
      <c r="C1287" s="48"/>
      <c r="D1287" s="92"/>
    </row>
    <row r="1288" spans="3:4" s="210" customFormat="1">
      <c r="C1288" s="48"/>
      <c r="D1288" s="92"/>
    </row>
    <row r="1289" spans="3:4" s="210" customFormat="1">
      <c r="C1289" s="48"/>
      <c r="D1289" s="92" t="s">
        <v>645</v>
      </c>
    </row>
    <row r="1290" spans="3:4" s="210" customFormat="1">
      <c r="C1290" s="48"/>
      <c r="D1290" s="92"/>
    </row>
    <row r="1291" spans="3:4" s="210" customFormat="1">
      <c r="C1291" s="48"/>
      <c r="D1291" s="92" t="s">
        <v>636</v>
      </c>
    </row>
    <row r="1292" spans="3:4" s="210" customFormat="1">
      <c r="C1292" s="48"/>
      <c r="D1292" s="92"/>
    </row>
    <row r="1293" spans="3:4" s="210" customFormat="1">
      <c r="C1293" s="48"/>
      <c r="D1293" s="52" t="s">
        <v>647</v>
      </c>
    </row>
    <row r="1294" spans="3:4" s="210" customFormat="1">
      <c r="C1294" s="48"/>
      <c r="D1294" s="517" t="s">
        <v>638</v>
      </c>
    </row>
    <row r="1295" spans="3:4" s="210" customFormat="1">
      <c r="C1295" s="48"/>
      <c r="D1295" s="517"/>
    </row>
    <row r="1296" spans="3:4" s="210" customFormat="1">
      <c r="C1296" s="48"/>
      <c r="D1296" s="517"/>
    </row>
    <row r="1297" spans="3:4" s="210" customFormat="1">
      <c r="C1297" s="48"/>
      <c r="D1297" s="528"/>
    </row>
    <row r="1298" spans="3:4" s="210" customFormat="1">
      <c r="C1298" s="48"/>
      <c r="D1298" s="92" t="s">
        <v>636</v>
      </c>
    </row>
    <row r="1299" spans="3:4" s="210" customFormat="1">
      <c r="C1299" s="48"/>
      <c r="D1299" s="293"/>
    </row>
    <row r="1300" spans="3:4" s="210" customFormat="1">
      <c r="C1300" s="48"/>
      <c r="D1300" s="52" t="s">
        <v>639</v>
      </c>
    </row>
    <row r="1301" spans="3:4" s="210" customFormat="1">
      <c r="C1301" s="48"/>
      <c r="D1301" s="92" t="s">
        <v>640</v>
      </c>
    </row>
    <row r="1302" spans="3:4" s="210" customFormat="1">
      <c r="C1302" s="48"/>
      <c r="D1302" s="517" t="s">
        <v>641</v>
      </c>
    </row>
    <row r="1303" spans="3:4" s="210" customFormat="1">
      <c r="C1303" s="48"/>
      <c r="D1303" s="528"/>
    </row>
    <row r="1304" spans="3:4" s="210" customFormat="1">
      <c r="C1304" s="48"/>
      <c r="D1304" s="517" t="s">
        <v>642</v>
      </c>
    </row>
    <row r="1305" spans="3:4" s="210" customFormat="1">
      <c r="C1305" s="48"/>
      <c r="D1305" s="517"/>
    </row>
    <row r="1306" spans="3:4" s="210" customFormat="1">
      <c r="C1306" s="48"/>
      <c r="D1306" s="528"/>
    </row>
    <row r="1307" spans="3:4" s="210" customFormat="1">
      <c r="C1307" s="48"/>
      <c r="D1307" s="92" t="s">
        <v>643</v>
      </c>
    </row>
    <row r="1308" spans="3:4" s="210" customFormat="1">
      <c r="C1308" s="48"/>
      <c r="D1308" s="92" t="s">
        <v>644</v>
      </c>
    </row>
    <row r="1309" spans="3:4" s="210" customFormat="1">
      <c r="C1309" s="48"/>
      <c r="D1309" s="92"/>
    </row>
    <row r="1310" spans="3:4" s="210" customFormat="1">
      <c r="C1310" s="48"/>
      <c r="D1310" s="52" t="s">
        <v>648</v>
      </c>
    </row>
    <row r="1311" spans="3:4" s="210" customFormat="1">
      <c r="C1311" s="48"/>
      <c r="D1311" s="517" t="s">
        <v>646</v>
      </c>
    </row>
    <row r="1312" spans="3:4" s="210" customFormat="1">
      <c r="C1312" s="48"/>
      <c r="D1312" s="528"/>
    </row>
    <row r="1313" spans="3:4" s="210" customFormat="1">
      <c r="C1313" s="48"/>
      <c r="D1313" s="528"/>
    </row>
    <row r="1314" spans="3:4" s="325" customFormat="1" ht="13.5" thickBot="1">
      <c r="C1314" s="48"/>
      <c r="D1314" s="410"/>
    </row>
    <row r="1315" spans="3:4" s="325" customFormat="1">
      <c r="C1315" s="48"/>
      <c r="D1315" s="408" t="s">
        <v>886</v>
      </c>
    </row>
    <row r="1316" spans="3:4" s="325" customFormat="1" ht="15">
      <c r="C1316" s="48"/>
      <c r="D1316"/>
    </row>
    <row r="1317" spans="3:4" s="325" customFormat="1">
      <c r="C1317" s="48"/>
      <c r="D1317" s="408" t="s">
        <v>887</v>
      </c>
    </row>
    <row r="1318" spans="3:4" s="325" customFormat="1">
      <c r="C1318" s="48"/>
      <c r="D1318" s="408" t="s">
        <v>888</v>
      </c>
    </row>
    <row r="1319" spans="3:4" s="325" customFormat="1">
      <c r="C1319" s="48"/>
      <c r="D1319" s="408" t="s">
        <v>889</v>
      </c>
    </row>
    <row r="1320" spans="3:4" s="325" customFormat="1">
      <c r="C1320" s="48"/>
      <c r="D1320" s="408" t="s">
        <v>890</v>
      </c>
    </row>
    <row r="1321" spans="3:4" s="325" customFormat="1">
      <c r="C1321" s="48"/>
      <c r="D1321" s="408" t="s">
        <v>891</v>
      </c>
    </row>
    <row r="1322" spans="3:4" s="325" customFormat="1" ht="15">
      <c r="C1322" s="48"/>
      <c r="D1322"/>
    </row>
    <row r="1323" spans="3:4" s="325" customFormat="1">
      <c r="C1323" s="48"/>
      <c r="D1323" s="408" t="s">
        <v>892</v>
      </c>
    </row>
    <row r="1324" spans="3:4" s="325" customFormat="1" ht="15">
      <c r="C1324" s="48"/>
      <c r="D1324"/>
    </row>
    <row r="1325" spans="3:4" s="325" customFormat="1">
      <c r="C1325" s="48"/>
      <c r="D1325" s="408" t="s">
        <v>893</v>
      </c>
    </row>
    <row r="1326" spans="3:4" s="325" customFormat="1">
      <c r="C1326" s="48"/>
      <c r="D1326" s="408" t="s">
        <v>894</v>
      </c>
    </row>
    <row r="1327" spans="3:4" s="325" customFormat="1">
      <c r="C1327" s="48"/>
      <c r="D1327" s="408" t="s">
        <v>895</v>
      </c>
    </row>
    <row r="1328" spans="3:4" s="325" customFormat="1">
      <c r="C1328" s="48"/>
      <c r="D1328" s="408" t="s">
        <v>896</v>
      </c>
    </row>
    <row r="1329" spans="3:4" s="325" customFormat="1">
      <c r="C1329" s="48"/>
      <c r="D1329" s="409" t="s">
        <v>897</v>
      </c>
    </row>
    <row r="1330" spans="3:4" s="325" customFormat="1">
      <c r="C1330" s="48"/>
      <c r="D1330" s="409" t="s">
        <v>898</v>
      </c>
    </row>
    <row r="1331" spans="3:4" s="325" customFormat="1" ht="15">
      <c r="C1331" s="48"/>
      <c r="D1331" s="81" t="s">
        <v>899</v>
      </c>
    </row>
    <row r="1332" spans="3:4" s="325" customFormat="1" ht="15">
      <c r="C1332" s="48"/>
      <c r="D1332"/>
    </row>
    <row r="1333" spans="3:4" s="325" customFormat="1">
      <c r="C1333" s="48"/>
      <c r="D1333" s="408" t="s">
        <v>900</v>
      </c>
    </row>
    <row r="1334" spans="3:4" s="325" customFormat="1" ht="15">
      <c r="C1334" s="48"/>
      <c r="D1334"/>
    </row>
    <row r="1335" spans="3:4" s="325" customFormat="1">
      <c r="C1335" s="48"/>
      <c r="D1335" s="408" t="s">
        <v>901</v>
      </c>
    </row>
    <row r="1336" spans="3:4" s="325" customFormat="1">
      <c r="C1336" s="48"/>
      <c r="D1336" s="537" t="s">
        <v>902</v>
      </c>
    </row>
    <row r="1337" spans="3:4" s="325" customFormat="1">
      <c r="C1337" s="48"/>
      <c r="D1337" s="518"/>
    </row>
    <row r="1338" spans="3:4" s="325" customFormat="1">
      <c r="C1338" s="48"/>
      <c r="D1338" s="518"/>
    </row>
    <row r="1339" spans="3:4" s="325" customFormat="1">
      <c r="C1339" s="48"/>
      <c r="D1339" s="518"/>
    </row>
    <row r="1340" spans="3:4" s="325" customFormat="1">
      <c r="C1340" s="48"/>
      <c r="D1340" s="408" t="s">
        <v>903</v>
      </c>
    </row>
    <row r="1341" spans="3:4" s="325" customFormat="1">
      <c r="C1341" s="48"/>
      <c r="D1341" s="408"/>
    </row>
    <row r="1342" spans="3:4" s="325" customFormat="1">
      <c r="C1342" s="48"/>
      <c r="D1342" s="408" t="s">
        <v>904</v>
      </c>
    </row>
    <row r="1343" spans="3:4" s="325" customFormat="1" ht="13.5" thickBot="1">
      <c r="C1343" s="48"/>
      <c r="D1343" s="410"/>
    </row>
    <row r="1344" spans="3:4" s="325" customFormat="1">
      <c r="C1344" s="48"/>
      <c r="D1344" s="323"/>
    </row>
    <row r="1345" spans="3:4" s="325" customFormat="1">
      <c r="C1345" s="48"/>
      <c r="D1345" s="323"/>
    </row>
    <row r="1346" spans="3:4" s="325" customFormat="1">
      <c r="C1346" s="48"/>
      <c r="D1346" s="323"/>
    </row>
    <row r="1347" spans="3:4" s="325" customFormat="1">
      <c r="C1347" s="48"/>
      <c r="D1347" s="323"/>
    </row>
    <row r="1348" spans="3:4" s="325" customFormat="1">
      <c r="C1348" s="48"/>
      <c r="D1348" s="323"/>
    </row>
    <row r="1349" spans="3:4" s="325" customFormat="1">
      <c r="C1349" s="48"/>
      <c r="D1349" s="323"/>
    </row>
    <row r="1350" spans="3:4" s="325" customFormat="1">
      <c r="C1350" s="48"/>
      <c r="D1350" s="323"/>
    </row>
    <row r="1351" spans="3:4" s="325" customFormat="1">
      <c r="C1351" s="48"/>
      <c r="D1351" s="323"/>
    </row>
    <row r="1352" spans="3:4" s="325" customFormat="1">
      <c r="C1352" s="48"/>
      <c r="D1352" s="323"/>
    </row>
    <row r="1353" spans="3:4" s="325" customFormat="1">
      <c r="C1353" s="48"/>
      <c r="D1353" s="323"/>
    </row>
    <row r="1354" spans="3:4" s="325" customFormat="1">
      <c r="C1354" s="48"/>
      <c r="D1354" s="323"/>
    </row>
    <row r="1355" spans="3:4" s="325" customFormat="1">
      <c r="C1355" s="48"/>
      <c r="D1355" s="323"/>
    </row>
    <row r="1356" spans="3:4" s="325" customFormat="1">
      <c r="C1356" s="48"/>
      <c r="D1356" s="323"/>
    </row>
    <row r="1357" spans="3:4" s="325" customFormat="1">
      <c r="C1357" s="48"/>
      <c r="D1357" s="323"/>
    </row>
    <row r="1358" spans="3:4" s="325" customFormat="1">
      <c r="C1358" s="48"/>
      <c r="D1358" s="323"/>
    </row>
    <row r="1359" spans="3:4" s="325" customFormat="1">
      <c r="C1359" s="48"/>
      <c r="D1359" s="323"/>
    </row>
    <row r="1360" spans="3:4" s="325" customFormat="1">
      <c r="C1360" s="48"/>
      <c r="D1360" s="323"/>
    </row>
    <row r="1361" spans="3:4" s="325" customFormat="1">
      <c r="C1361" s="48"/>
      <c r="D1361" s="323"/>
    </row>
    <row r="1362" spans="3:4" s="325" customFormat="1">
      <c r="C1362" s="48"/>
      <c r="D1362" s="323"/>
    </row>
    <row r="1363" spans="3:4" s="325" customFormat="1">
      <c r="C1363" s="48"/>
      <c r="D1363" s="323"/>
    </row>
    <row r="1364" spans="3:4" s="325" customFormat="1">
      <c r="C1364" s="48"/>
      <c r="D1364" s="323"/>
    </row>
    <row r="1365" spans="3:4" s="325" customFormat="1">
      <c r="C1365" s="48"/>
      <c r="D1365" s="323"/>
    </row>
    <row r="1366" spans="3:4" s="325" customFormat="1">
      <c r="C1366" s="48"/>
      <c r="D1366" s="323"/>
    </row>
    <row r="1367" spans="3:4" s="325" customFormat="1">
      <c r="C1367" s="48"/>
      <c r="D1367" s="323"/>
    </row>
    <row r="1368" spans="3:4" s="325" customFormat="1">
      <c r="C1368" s="48"/>
      <c r="D1368" s="323"/>
    </row>
    <row r="1369" spans="3:4" s="325" customFormat="1">
      <c r="C1369" s="48"/>
      <c r="D1369" s="323"/>
    </row>
    <row r="1370" spans="3:4" s="325" customFormat="1">
      <c r="C1370" s="48"/>
      <c r="D1370" s="323"/>
    </row>
    <row r="1371" spans="3:4" s="325" customFormat="1">
      <c r="C1371" s="48"/>
      <c r="D1371" s="323"/>
    </row>
    <row r="1372" spans="3:4" s="325" customFormat="1">
      <c r="C1372" s="48"/>
      <c r="D1372" s="323"/>
    </row>
    <row r="1373" spans="3:4" s="325" customFormat="1">
      <c r="C1373" s="48"/>
      <c r="D1373" s="323"/>
    </row>
    <row r="1374" spans="3:4" s="325" customFormat="1">
      <c r="C1374" s="48"/>
      <c r="D1374" s="323"/>
    </row>
    <row r="1375" spans="3:4" s="325" customFormat="1">
      <c r="C1375" s="48"/>
      <c r="D1375" s="323"/>
    </row>
    <row r="1376" spans="3:4" s="325" customFormat="1">
      <c r="C1376" s="48"/>
      <c r="D1376" s="323"/>
    </row>
    <row r="1377" spans="2:7" s="210" customFormat="1">
      <c r="C1377" s="48"/>
      <c r="D1377" s="92"/>
    </row>
    <row r="1378" spans="2:7">
      <c r="B1378" s="38"/>
      <c r="C1378" s="37"/>
      <c r="D1378" s="38"/>
      <c r="E1378" s="38"/>
    </row>
    <row r="1379" spans="2:7" ht="15">
      <c r="B1379" s="81" t="s">
        <v>394</v>
      </c>
    </row>
    <row r="1380" spans="2:7" ht="15">
      <c r="B1380" s="81"/>
    </row>
    <row r="1384" spans="2:7">
      <c r="E1384" s="44">
        <v>2.31</v>
      </c>
      <c r="F1384" s="44" t="s">
        <v>147</v>
      </c>
      <c r="G1384" s="44" t="s">
        <v>406</v>
      </c>
    </row>
    <row r="1385" spans="2:7">
      <c r="E1385" s="44">
        <v>0.54800000000000004</v>
      </c>
      <c r="F1385" s="44" t="s">
        <v>407</v>
      </c>
      <c r="G1385" s="44" t="s">
        <v>402</v>
      </c>
    </row>
    <row r="1386" spans="2:7">
      <c r="E1386" s="44">
        <v>0.16400000000000001</v>
      </c>
      <c r="F1386" s="44" t="s">
        <v>408</v>
      </c>
      <c r="G1386" s="44" t="s">
        <v>403</v>
      </c>
    </row>
    <row r="1387" spans="2:7">
      <c r="E1387" s="44">
        <v>4.57</v>
      </c>
      <c r="F1387" s="44" t="s">
        <v>409</v>
      </c>
      <c r="G1387" s="44" t="s">
        <v>404</v>
      </c>
    </row>
    <row r="1388" spans="2:7">
      <c r="E1388" s="44">
        <v>29.14</v>
      </c>
      <c r="F1388" s="44" t="s">
        <v>410</v>
      </c>
      <c r="G1388" s="44" t="s">
        <v>405</v>
      </c>
    </row>
    <row r="1389" spans="2:7">
      <c r="E1389" s="44">
        <v>2000</v>
      </c>
      <c r="F1389" s="325" t="s">
        <v>35</v>
      </c>
      <c r="G1389" s="325" t="s">
        <v>150</v>
      </c>
    </row>
    <row r="1430" spans="4:4">
      <c r="D1430" s="536" t="s">
        <v>395</v>
      </c>
    </row>
    <row r="1431" spans="4:4">
      <c r="D1431" s="536"/>
    </row>
    <row r="1432" spans="4:4">
      <c r="D1432" s="536"/>
    </row>
    <row r="1434" spans="4:4">
      <c r="D1434" s="92" t="s">
        <v>396</v>
      </c>
    </row>
    <row r="1435" spans="4:4">
      <c r="D1435" s="50" t="s">
        <v>400</v>
      </c>
    </row>
    <row r="1436" spans="4:4">
      <c r="D1436" s="517" t="s">
        <v>397</v>
      </c>
    </row>
    <row r="1437" spans="4:4">
      <c r="D1437" s="516"/>
    </row>
    <row r="1438" spans="4:4">
      <c r="D1438" s="516"/>
    </row>
    <row r="1439" spans="4:4">
      <c r="D1439" s="516"/>
    </row>
    <row r="1441" spans="2:7">
      <c r="D1441" s="50" t="s">
        <v>399</v>
      </c>
    </row>
    <row r="1442" spans="2:7">
      <c r="D1442" s="517" t="s">
        <v>398</v>
      </c>
    </row>
    <row r="1443" spans="2:7">
      <c r="D1443" s="516"/>
    </row>
    <row r="1444" spans="2:7">
      <c r="D1444" s="516"/>
    </row>
    <row r="1446" spans="2:7">
      <c r="D1446" s="517" t="s">
        <v>401</v>
      </c>
    </row>
    <row r="1447" spans="2:7">
      <c r="D1447" s="516"/>
    </row>
    <row r="1448" spans="2:7">
      <c r="D1448" s="516"/>
    </row>
    <row r="1449" spans="2:7">
      <c r="D1449" s="518"/>
    </row>
    <row r="1450" spans="2:7">
      <c r="B1450" s="38"/>
      <c r="C1450" s="37"/>
      <c r="D1450" s="38"/>
      <c r="E1450" s="38"/>
      <c r="G1450" s="50" t="s">
        <v>864</v>
      </c>
    </row>
    <row r="1451" spans="2:7">
      <c r="B1451" s="44" t="s">
        <v>423</v>
      </c>
      <c r="D1451" s="525" t="s">
        <v>416</v>
      </c>
      <c r="E1451" s="44">
        <f>(13500/119*100)/4700</f>
        <v>2.4137314500268192</v>
      </c>
      <c r="F1451" s="44" t="s">
        <v>147</v>
      </c>
      <c r="G1451" s="44" t="s">
        <v>413</v>
      </c>
    </row>
    <row r="1452" spans="2:7">
      <c r="D1452" s="526"/>
      <c r="E1452" s="44">
        <f>(1750/106*100)/4700</f>
        <v>0.35126455238859894</v>
      </c>
      <c r="F1452" s="44" t="s">
        <v>147</v>
      </c>
      <c r="G1452" s="44" t="s">
        <v>412</v>
      </c>
    </row>
    <row r="1453" spans="2:7">
      <c r="D1453" s="526"/>
      <c r="E1453" s="44">
        <f>(1800/119*100)/4700</f>
        <v>0.32183086000357591</v>
      </c>
      <c r="F1453" s="44" t="s">
        <v>147</v>
      </c>
      <c r="G1453" s="44" t="s">
        <v>414</v>
      </c>
    </row>
    <row r="1454" spans="2:7">
      <c r="D1454" s="526"/>
      <c r="E1454" s="44">
        <f>(8000/119*100)/4700</f>
        <v>1.4303593777936707</v>
      </c>
      <c r="F1454" s="44" t="s">
        <v>147</v>
      </c>
      <c r="G1454" s="44" t="s">
        <v>415</v>
      </c>
    </row>
    <row r="1455" spans="2:7">
      <c r="E1455" s="44">
        <f>((275+300)/2)/4700</f>
        <v>6.1170212765957445E-2</v>
      </c>
      <c r="F1455" s="44" t="s">
        <v>147</v>
      </c>
      <c r="G1455" s="44" t="s">
        <v>421</v>
      </c>
    </row>
    <row r="1456" spans="2:7">
      <c r="D1456" s="94" t="s">
        <v>417</v>
      </c>
      <c r="E1456" s="44">
        <v>4700</v>
      </c>
      <c r="F1456" s="236" t="s">
        <v>35</v>
      </c>
      <c r="G1456" s="236" t="s">
        <v>150</v>
      </c>
    </row>
    <row r="1458" spans="2:5">
      <c r="D1458" s="94" t="s">
        <v>418</v>
      </c>
    </row>
    <row r="1460" spans="2:5">
      <c r="D1460" s="525" t="s">
        <v>419</v>
      </c>
    </row>
    <row r="1461" spans="2:5">
      <c r="D1461" s="538"/>
    </row>
    <row r="1463" spans="2:5">
      <c r="D1463" s="525" t="s">
        <v>420</v>
      </c>
    </row>
    <row r="1464" spans="2:5">
      <c r="D1464" s="525"/>
    </row>
    <row r="1465" spans="2:5">
      <c r="D1465" s="525"/>
    </row>
    <row r="1466" spans="2:5">
      <c r="D1466" s="538"/>
    </row>
    <row r="1469" spans="2:5">
      <c r="B1469" s="38"/>
      <c r="C1469" s="37"/>
      <c r="D1469" s="38"/>
      <c r="E1469" s="38"/>
    </row>
    <row r="1470" spans="2:5">
      <c r="B1470" s="540" t="s">
        <v>431</v>
      </c>
      <c r="D1470" s="517" t="s">
        <v>424</v>
      </c>
    </row>
    <row r="1471" spans="2:5">
      <c r="B1471" s="540"/>
      <c r="D1471" s="518"/>
    </row>
    <row r="1472" spans="2:5">
      <c r="B1472" s="44" t="s">
        <v>432</v>
      </c>
      <c r="D1472" s="518"/>
    </row>
    <row r="1473" spans="2:4">
      <c r="D1473" s="518"/>
    </row>
    <row r="1475" spans="2:4">
      <c r="D1475" s="517" t="s">
        <v>425</v>
      </c>
    </row>
    <row r="1476" spans="2:4">
      <c r="D1476" s="516"/>
    </row>
    <row r="1477" spans="2:4">
      <c r="D1477" s="516"/>
    </row>
    <row r="1479" spans="2:4">
      <c r="D1479" s="92" t="s">
        <v>426</v>
      </c>
    </row>
    <row r="1481" spans="2:4">
      <c r="B1481" s="44" t="s">
        <v>433</v>
      </c>
      <c r="D1481" s="50" t="s">
        <v>427</v>
      </c>
    </row>
    <row r="1482" spans="2:4">
      <c r="D1482" s="517" t="s">
        <v>428</v>
      </c>
    </row>
    <row r="1483" spans="2:4">
      <c r="D1483" s="516"/>
    </row>
    <row r="1485" spans="2:4">
      <c r="D1485" s="516" t="s">
        <v>429</v>
      </c>
    </row>
    <row r="1486" spans="2:4">
      <c r="D1486" s="516"/>
    </row>
    <row r="1487" spans="2:4">
      <c r="D1487" s="516"/>
    </row>
    <row r="1488" spans="2:4">
      <c r="D1488" s="516"/>
    </row>
    <row r="1490" spans="2:5">
      <c r="D1490" s="516" t="s">
        <v>430</v>
      </c>
    </row>
    <row r="1491" spans="2:5">
      <c r="D1491" s="516"/>
    </row>
    <row r="1494" spans="2:5">
      <c r="B1494" s="44" t="s">
        <v>436</v>
      </c>
      <c r="D1494" s="50" t="s">
        <v>435</v>
      </c>
    </row>
    <row r="1495" spans="2:5">
      <c r="D1495" s="516" t="s">
        <v>434</v>
      </c>
    </row>
    <row r="1496" spans="2:5">
      <c r="D1496" s="516"/>
    </row>
    <row r="1497" spans="2:5">
      <c r="D1497" s="516"/>
    </row>
    <row r="1498" spans="2:5">
      <c r="D1498" s="516"/>
    </row>
    <row r="1499" spans="2:5">
      <c r="D1499" s="516"/>
    </row>
    <row r="1500" spans="2:5">
      <c r="D1500" s="516"/>
    </row>
    <row r="1501" spans="2:5">
      <c r="D1501" s="516"/>
    </row>
    <row r="1502" spans="2:5">
      <c r="D1502" s="516"/>
    </row>
    <row r="1504" spans="2:5">
      <c r="B1504" s="38"/>
      <c r="C1504" s="37"/>
      <c r="D1504" s="38"/>
      <c r="E1504" s="38"/>
    </row>
    <row r="1505" spans="2:7">
      <c r="B1505" s="95" t="s">
        <v>438</v>
      </c>
      <c r="D1505" s="516" t="s">
        <v>437</v>
      </c>
    </row>
    <row r="1506" spans="2:7">
      <c r="D1506" s="516"/>
    </row>
    <row r="1507" spans="2:7">
      <c r="D1507" s="516"/>
    </row>
    <row r="1509" spans="2:7">
      <c r="B1509" s="38"/>
      <c r="C1509" s="37"/>
      <c r="D1509" s="38"/>
      <c r="E1509" s="38"/>
    </row>
    <row r="1510" spans="2:7">
      <c r="B1510" s="325" t="s">
        <v>865</v>
      </c>
    </row>
    <row r="1512" spans="2:7">
      <c r="E1512" s="98">
        <f>1.12*1.7</f>
        <v>1.9040000000000001</v>
      </c>
      <c r="F1512" s="98" t="s">
        <v>147</v>
      </c>
      <c r="G1512" s="98" t="s">
        <v>413</v>
      </c>
    </row>
    <row r="1513" spans="2:7">
      <c r="E1513" s="98">
        <v>1.1200000000000001</v>
      </c>
      <c r="F1513" s="98" t="s">
        <v>147</v>
      </c>
      <c r="G1513" s="98" t="s">
        <v>145</v>
      </c>
    </row>
    <row r="1514" spans="2:7">
      <c r="E1514" s="98"/>
      <c r="F1514" s="98"/>
      <c r="G1514" s="98"/>
    </row>
    <row r="1515" spans="2:7">
      <c r="E1515" s="98"/>
      <c r="F1515" s="98"/>
      <c r="G1515" s="98"/>
    </row>
    <row r="1516" spans="2:7">
      <c r="E1516" s="98"/>
      <c r="F1516" s="98"/>
      <c r="G1516" s="98"/>
    </row>
    <row r="1533" spans="2:5" s="463" customFormat="1">
      <c r="C1533" s="48"/>
    </row>
    <row r="1536" spans="2:5">
      <c r="B1536" s="38"/>
      <c r="C1536" s="37"/>
      <c r="D1536" s="38"/>
      <c r="E1536" s="38"/>
    </row>
    <row r="1537" spans="2:7" s="463" customFormat="1">
      <c r="B1537" s="480" t="s">
        <v>969</v>
      </c>
      <c r="C1537" s="48"/>
    </row>
    <row r="1538" spans="2:7" s="463" customFormat="1">
      <c r="C1538" s="48"/>
    </row>
    <row r="1539" spans="2:7" s="463" customFormat="1">
      <c r="C1539" s="48"/>
      <c r="E1539" s="463">
        <f>1.07*1.7</f>
        <v>1.819</v>
      </c>
      <c r="F1539" s="463" t="s">
        <v>147</v>
      </c>
      <c r="G1539" s="463" t="s">
        <v>413</v>
      </c>
    </row>
    <row r="1540" spans="2:7" s="463" customFormat="1">
      <c r="C1540" s="48"/>
      <c r="E1540" s="463">
        <v>1.07</v>
      </c>
      <c r="F1540" s="463" t="s">
        <v>147</v>
      </c>
      <c r="G1540" s="463" t="s">
        <v>145</v>
      </c>
    </row>
    <row r="1541" spans="2:7" s="463" customFormat="1">
      <c r="C1541" s="48"/>
    </row>
    <row r="1542" spans="2:7" s="463" customFormat="1">
      <c r="C1542" s="48"/>
    </row>
    <row r="1543" spans="2:7" s="463" customFormat="1">
      <c r="C1543" s="48"/>
    </row>
    <row r="1544" spans="2:7" s="463" customFormat="1">
      <c r="C1544" s="48"/>
    </row>
    <row r="1545" spans="2:7" s="463" customFormat="1">
      <c r="C1545" s="48"/>
    </row>
    <row r="1546" spans="2:7" s="463" customFormat="1">
      <c r="C1546" s="48"/>
    </row>
    <row r="1547" spans="2:7" s="463" customFormat="1">
      <c r="C1547" s="48"/>
    </row>
    <row r="1548" spans="2:7" s="463" customFormat="1">
      <c r="C1548" s="48"/>
    </row>
    <row r="1549" spans="2:7" s="463" customFormat="1">
      <c r="C1549" s="48"/>
    </row>
    <row r="1550" spans="2:7" s="463" customFormat="1">
      <c r="C1550" s="48"/>
    </row>
    <row r="1551" spans="2:7" s="463" customFormat="1">
      <c r="C1551" s="48"/>
    </row>
    <row r="1552" spans="2:7" s="463" customFormat="1">
      <c r="C1552" s="48"/>
    </row>
    <row r="1553" spans="2:9" s="463" customFormat="1">
      <c r="C1553" s="48"/>
    </row>
    <row r="1554" spans="2:9" s="463" customFormat="1">
      <c r="C1554" s="48"/>
    </row>
    <row r="1555" spans="2:9" s="463" customFormat="1">
      <c r="C1555" s="48"/>
    </row>
    <row r="1556" spans="2:9" s="463" customFormat="1">
      <c r="C1556" s="48"/>
    </row>
    <row r="1558" spans="2:9">
      <c r="B1558" s="38"/>
      <c r="C1558" s="37"/>
      <c r="D1558" s="38"/>
      <c r="E1558" s="38"/>
    </row>
    <row r="1559" spans="2:9" ht="15">
      <c r="B1559" s="98" t="s">
        <v>467</v>
      </c>
      <c r="D1559" s="524" t="s">
        <v>78</v>
      </c>
      <c r="E1559" s="84"/>
      <c r="F1559" s="84"/>
      <c r="G1559" s="84"/>
      <c r="H1559" s="84"/>
      <c r="I1559" s="84"/>
    </row>
    <row r="1560" spans="2:9" ht="15">
      <c r="D1560" s="518"/>
      <c r="E1560" s="84"/>
      <c r="F1560" s="84"/>
      <c r="G1560" s="84"/>
      <c r="H1560" s="84"/>
      <c r="I1560" s="84"/>
    </row>
    <row r="1561" spans="2:9" ht="15">
      <c r="D1561" s="518"/>
      <c r="E1561" s="84"/>
      <c r="F1561" s="84"/>
      <c r="G1561" s="84"/>
      <c r="H1561" s="84"/>
      <c r="I1561" s="84"/>
    </row>
    <row r="1562" spans="2:9" ht="15">
      <c r="D1562" s="518"/>
      <c r="E1562" s="84"/>
      <c r="F1562" s="84"/>
      <c r="G1562" s="84"/>
      <c r="H1562" s="84"/>
      <c r="I1562" s="84"/>
    </row>
    <row r="1563" spans="2:9" ht="15">
      <c r="D1563" s="518"/>
      <c r="E1563" s="84"/>
      <c r="F1563" s="84"/>
      <c r="G1563" s="84"/>
      <c r="H1563" s="84"/>
      <c r="I1563" s="84"/>
    </row>
    <row r="1564" spans="2:9" ht="15">
      <c r="D1564" s="41" t="s">
        <v>497</v>
      </c>
      <c r="E1564" s="84"/>
      <c r="F1564" s="84"/>
      <c r="G1564" s="84"/>
      <c r="H1564" s="84"/>
      <c r="I1564" s="84"/>
    </row>
    <row r="1565" spans="2:9">
      <c r="B1565" s="38"/>
      <c r="C1565" s="37"/>
      <c r="D1565" s="38"/>
      <c r="E1565" s="38"/>
    </row>
    <row r="1566" spans="2:9">
      <c r="B1566" s="98" t="s">
        <v>487</v>
      </c>
      <c r="C1566" s="48">
        <v>4</v>
      </c>
      <c r="D1566" s="516" t="s">
        <v>479</v>
      </c>
    </row>
    <row r="1567" spans="2:9">
      <c r="D1567" s="516"/>
    </row>
    <row r="1568" spans="2:9">
      <c r="D1568" s="516"/>
    </row>
    <row r="1570" spans="3:3">
      <c r="C1570" s="48">
        <v>4</v>
      </c>
    </row>
    <row r="1593" spans="3:4">
      <c r="C1593" s="48">
        <v>7</v>
      </c>
      <c r="D1593" s="50" t="s">
        <v>480</v>
      </c>
    </row>
    <row r="1594" spans="3:4">
      <c r="D1594" s="516" t="s">
        <v>481</v>
      </c>
    </row>
    <row r="1595" spans="3:4">
      <c r="D1595" s="516"/>
    </row>
    <row r="1596" spans="3:4">
      <c r="D1596" s="516"/>
    </row>
    <row r="1597" spans="3:4">
      <c r="D1597" s="516"/>
    </row>
    <row r="1598" spans="3:4">
      <c r="D1598" s="516"/>
    </row>
    <row r="1599" spans="3:4">
      <c r="D1599" s="516"/>
    </row>
    <row r="1600" spans="3:4">
      <c r="D1600" s="516"/>
    </row>
    <row r="1601" spans="3:4">
      <c r="D1601" s="516"/>
    </row>
    <row r="1602" spans="3:4">
      <c r="D1602" s="516"/>
    </row>
    <row r="1603" spans="3:4">
      <c r="D1603" s="516"/>
    </row>
    <row r="1604" spans="3:4">
      <c r="D1604" s="516"/>
    </row>
    <row r="1606" spans="3:4">
      <c r="C1606" s="48">
        <v>7</v>
      </c>
    </row>
    <row r="1623" spans="3:4" s="98" customFormat="1">
      <c r="C1623" s="48"/>
      <c r="D1623" s="50" t="s">
        <v>483</v>
      </c>
    </row>
    <row r="1624" spans="3:4">
      <c r="C1624" s="48">
        <v>8</v>
      </c>
      <c r="D1624" s="516" t="s">
        <v>482</v>
      </c>
    </row>
    <row r="1625" spans="3:4">
      <c r="D1625" s="516"/>
    </row>
    <row r="1626" spans="3:4">
      <c r="D1626" s="516"/>
    </row>
    <row r="1627" spans="3:4">
      <c r="D1627" s="516"/>
    </row>
    <row r="1628" spans="3:4">
      <c r="D1628" s="516"/>
    </row>
    <row r="1629" spans="3:4">
      <c r="D1629" s="516"/>
    </row>
    <row r="1630" spans="3:4">
      <c r="D1630" s="516"/>
    </row>
    <row r="1631" spans="3:4">
      <c r="D1631" s="516"/>
    </row>
    <row r="1632" spans="3:4">
      <c r="D1632" s="516" t="s">
        <v>484</v>
      </c>
    </row>
    <row r="1633" spans="3:4">
      <c r="D1633" s="516"/>
    </row>
    <row r="1634" spans="3:4">
      <c r="D1634" s="516"/>
    </row>
    <row r="1635" spans="3:4">
      <c r="D1635" s="516"/>
    </row>
    <row r="1636" spans="3:4">
      <c r="D1636" s="516"/>
    </row>
    <row r="1637" spans="3:4">
      <c r="C1637" s="48">
        <v>9</v>
      </c>
      <c r="D1637" s="50" t="s">
        <v>486</v>
      </c>
    </row>
    <row r="1638" spans="3:4">
      <c r="D1638" s="516" t="s">
        <v>485</v>
      </c>
    </row>
    <row r="1639" spans="3:4">
      <c r="D1639" s="516"/>
    </row>
    <row r="1640" spans="3:4">
      <c r="D1640" s="516"/>
    </row>
    <row r="1641" spans="3:4">
      <c r="D1641" s="516"/>
    </row>
    <row r="1642" spans="3:4">
      <c r="D1642" s="516"/>
    </row>
    <row r="1643" spans="3:4">
      <c r="D1643" s="516"/>
    </row>
    <row r="1644" spans="3:4">
      <c r="D1644" s="516"/>
    </row>
    <row r="1645" spans="3:4">
      <c r="D1645" s="516"/>
    </row>
    <row r="1646" spans="3:4">
      <c r="D1646" s="516"/>
    </row>
    <row r="1647" spans="3:4">
      <c r="D1647" s="516"/>
    </row>
    <row r="1648" spans="3:4">
      <c r="D1648" s="518"/>
    </row>
    <row r="1649" spans="2:7">
      <c r="D1649" s="518"/>
    </row>
    <row r="1650" spans="2:7">
      <c r="D1650" s="518"/>
    </row>
    <row r="1651" spans="2:7">
      <c r="D1651" s="518"/>
    </row>
    <row r="1652" spans="2:7">
      <c r="D1652" s="518"/>
    </row>
    <row r="1653" spans="2:7">
      <c r="B1653" s="38"/>
      <c r="C1653" s="37"/>
      <c r="D1653" s="38"/>
      <c r="E1653" s="38"/>
    </row>
    <row r="1654" spans="2:7">
      <c r="B1654" s="96" t="s">
        <v>490</v>
      </c>
      <c r="G1654" s="50" t="s">
        <v>491</v>
      </c>
    </row>
    <row r="1655" spans="2:7">
      <c r="E1655" s="98">
        <f>(1010.31*100/119)/E1657</f>
        <v>0.55855263157894741</v>
      </c>
      <c r="F1655" s="206" t="s">
        <v>147</v>
      </c>
      <c r="G1655" s="98" t="s">
        <v>493</v>
      </c>
    </row>
    <row r="1656" spans="2:7">
      <c r="E1656" s="44">
        <f>(2854.81*100/119)/E1657</f>
        <v>1.5782894736842106</v>
      </c>
      <c r="F1656" s="206" t="s">
        <v>147</v>
      </c>
      <c r="G1656" s="98" t="s">
        <v>494</v>
      </c>
    </row>
    <row r="1657" spans="2:7">
      <c r="E1657" s="44">
        <v>1520</v>
      </c>
      <c r="F1657" s="98" t="s">
        <v>35</v>
      </c>
      <c r="G1657" s="98" t="s">
        <v>495</v>
      </c>
    </row>
    <row r="1659" spans="2:7">
      <c r="E1659" s="98"/>
      <c r="F1659" s="98"/>
      <c r="G1659" s="50" t="s">
        <v>496</v>
      </c>
    </row>
    <row r="1660" spans="2:7">
      <c r="E1660" s="98">
        <f>(399*100/119)/E1662</f>
        <v>0.58823529411764708</v>
      </c>
      <c r="F1660" s="98" t="s">
        <v>492</v>
      </c>
      <c r="G1660" s="98" t="s">
        <v>493</v>
      </c>
    </row>
    <row r="1661" spans="2:7">
      <c r="E1661" s="98">
        <f>(1030.54*100/119)/E1662</f>
        <v>1.5192982456140351</v>
      </c>
      <c r="F1661" s="98" t="s">
        <v>492</v>
      </c>
      <c r="G1661" s="98" t="s">
        <v>494</v>
      </c>
    </row>
    <row r="1662" spans="2:7">
      <c r="E1662" s="98">
        <v>570</v>
      </c>
      <c r="F1662" s="98" t="s">
        <v>35</v>
      </c>
      <c r="G1662" s="98" t="s">
        <v>495</v>
      </c>
    </row>
    <row r="1663" spans="2:7" s="320" customFormat="1">
      <c r="C1663" s="48"/>
    </row>
    <row r="1664" spans="2:7" s="320" customFormat="1">
      <c r="C1664" s="48"/>
      <c r="E1664" s="342">
        <v>40938</v>
      </c>
      <c r="G1664" s="50" t="s">
        <v>774</v>
      </c>
    </row>
    <row r="1665" spans="2:7" s="320" customFormat="1">
      <c r="C1665" s="48"/>
      <c r="E1665" s="320">
        <f>(1498.21*100/119)/E1667</f>
        <v>0.41414473684210529</v>
      </c>
      <c r="F1665" s="320" t="s">
        <v>492</v>
      </c>
      <c r="G1665" s="320" t="s">
        <v>493</v>
      </c>
    </row>
    <row r="1666" spans="2:7" s="320" customFormat="1">
      <c r="C1666" s="48"/>
      <c r="E1666" s="320">
        <f>(5176.5*100/119)/E1667</f>
        <v>1.430921052631579</v>
      </c>
      <c r="F1666" s="320" t="s">
        <v>492</v>
      </c>
      <c r="G1666" s="320" t="s">
        <v>494</v>
      </c>
    </row>
    <row r="1667" spans="2:7" s="320" customFormat="1">
      <c r="C1667" s="48"/>
      <c r="E1667" s="320">
        <v>3040</v>
      </c>
      <c r="F1667" s="320" t="s">
        <v>35</v>
      </c>
      <c r="G1667" s="320" t="s">
        <v>495</v>
      </c>
    </row>
    <row r="1668" spans="2:7" s="320" customFormat="1">
      <c r="C1668" s="48"/>
      <c r="E1668" s="320">
        <v>20</v>
      </c>
      <c r="F1668" s="426" t="s">
        <v>946</v>
      </c>
      <c r="G1668" s="426" t="s">
        <v>945</v>
      </c>
    </row>
    <row r="1669" spans="2:7" s="320" customFormat="1">
      <c r="C1669" s="48"/>
    </row>
    <row r="1670" spans="2:7">
      <c r="B1670" s="38"/>
      <c r="C1670" s="37"/>
      <c r="D1670" s="38"/>
      <c r="E1670" s="38"/>
    </row>
    <row r="1671" spans="2:7" ht="12.75" customHeight="1">
      <c r="B1671" s="206" t="s">
        <v>77</v>
      </c>
      <c r="D1671" s="206" t="s">
        <v>499</v>
      </c>
      <c r="E1671" s="206"/>
      <c r="F1671" s="206"/>
      <c r="G1671" s="206"/>
    </row>
    <row r="1676" spans="2:7">
      <c r="B1676" s="38"/>
      <c r="C1676" s="37"/>
      <c r="D1676" s="38"/>
      <c r="E1676" s="38"/>
    </row>
    <row r="1677" spans="2:7" ht="15">
      <c r="B1677" s="81" t="s">
        <v>502</v>
      </c>
      <c r="D1677" s="516" t="s">
        <v>500</v>
      </c>
    </row>
    <row r="1678" spans="2:7">
      <c r="D1678" s="516"/>
    </row>
    <row r="1679" spans="2:7">
      <c r="D1679" s="516"/>
    </row>
    <row r="1680" spans="2:7">
      <c r="D1680" s="516"/>
    </row>
    <row r="1681" spans="4:4">
      <c r="D1681" s="516"/>
    </row>
    <row r="1682" spans="4:4">
      <c r="D1682" s="516"/>
    </row>
    <row r="1683" spans="4:4">
      <c r="D1683" s="516"/>
    </row>
    <row r="1684" spans="4:4">
      <c r="D1684" s="516"/>
    </row>
    <row r="1685" spans="4:4">
      <c r="D1685" s="516"/>
    </row>
    <row r="1686" spans="4:4">
      <c r="D1686" s="516"/>
    </row>
    <row r="1687" spans="4:4">
      <c r="D1687" s="516"/>
    </row>
    <row r="1699" spans="4:7">
      <c r="E1699" s="206"/>
      <c r="F1699" s="206"/>
      <c r="G1699" s="50" t="s">
        <v>501</v>
      </c>
    </row>
    <row r="1700" spans="4:7">
      <c r="E1700" s="206">
        <f>1100/E1702</f>
        <v>0.37414965986394561</v>
      </c>
      <c r="F1700" s="206" t="s">
        <v>492</v>
      </c>
      <c r="G1700" s="206" t="s">
        <v>493</v>
      </c>
    </row>
    <row r="1701" spans="4:7">
      <c r="E1701" s="325">
        <f>4360.31/E1702</f>
        <v>1.4830986394557824</v>
      </c>
      <c r="F1701" s="206" t="s">
        <v>492</v>
      </c>
      <c r="G1701" s="206" t="s">
        <v>494</v>
      </c>
    </row>
    <row r="1702" spans="4:7">
      <c r="E1702" s="206">
        <v>2940</v>
      </c>
      <c r="F1702" s="206" t="s">
        <v>35</v>
      </c>
      <c r="G1702" s="206" t="s">
        <v>495</v>
      </c>
    </row>
    <row r="1703" spans="4:7">
      <c r="E1703" s="452">
        <f>E1702/E1704/STC_insolation</f>
        <v>0.14920028646455002</v>
      </c>
      <c r="F1703" s="429" t="s">
        <v>24</v>
      </c>
      <c r="G1703" s="429" t="s">
        <v>277</v>
      </c>
    </row>
    <row r="1704" spans="4:7">
      <c r="E1704" s="429">
        <f>12*(1.652*0.994)</f>
        <v>19.705055999999999</v>
      </c>
      <c r="F1704" s="429" t="s">
        <v>946</v>
      </c>
      <c r="G1704" s="429" t="s">
        <v>957</v>
      </c>
    </row>
    <row r="1706" spans="4:7">
      <c r="E1706" s="429"/>
    </row>
    <row r="1707" spans="4:7">
      <c r="D1707" s="325" t="s">
        <v>857</v>
      </c>
    </row>
    <row r="1709" spans="4:7"/>
    <row r="1746" spans="2:5">
      <c r="B1746" s="38"/>
      <c r="C1746" s="37"/>
      <c r="D1746" s="38"/>
      <c r="E1746" s="38"/>
    </row>
    <row r="1747" spans="2:5">
      <c r="B1747" s="208" t="s">
        <v>503</v>
      </c>
      <c r="D1747" s="207"/>
    </row>
    <row r="1753" spans="2:5">
      <c r="C1753" s="48" t="s">
        <v>504</v>
      </c>
    </row>
    <row r="1770" spans="2:5">
      <c r="E1770" s="44">
        <f>250/(0.861*1610)</f>
        <v>0.18034785494261329</v>
      </c>
    </row>
    <row r="1772" spans="2:5">
      <c r="B1772" s="207" t="s">
        <v>505</v>
      </c>
    </row>
    <row r="1774" spans="2:5">
      <c r="B1774" s="38"/>
      <c r="C1774" s="37"/>
      <c r="D1774" s="38"/>
      <c r="E1774" s="38"/>
    </row>
    <row r="1775" spans="2:5" s="207" customFormat="1">
      <c r="B1775" s="207" t="s">
        <v>506</v>
      </c>
      <c r="C1775" s="48"/>
      <c r="D1775" s="50" t="s">
        <v>525</v>
      </c>
    </row>
    <row r="1776" spans="2:5">
      <c r="B1776" s="207"/>
      <c r="C1776" s="48">
        <v>22</v>
      </c>
      <c r="D1776" s="207" t="s">
        <v>507</v>
      </c>
    </row>
    <row r="1777" spans="4:4">
      <c r="D1777" s="207" t="s">
        <v>508</v>
      </c>
    </row>
    <row r="1778" spans="4:4">
      <c r="D1778" s="207" t="s">
        <v>509</v>
      </c>
    </row>
    <row r="1779" spans="4:4">
      <c r="D1779" s="207" t="s">
        <v>510</v>
      </c>
    </row>
    <row r="1780" spans="4:4">
      <c r="D1780" s="207" t="s">
        <v>511</v>
      </c>
    </row>
    <row r="1781" spans="4:4">
      <c r="D1781" s="207" t="s">
        <v>512</v>
      </c>
    </row>
    <row r="1782" spans="4:4">
      <c r="D1782" s="207" t="s">
        <v>513</v>
      </c>
    </row>
    <row r="1783" spans="4:4">
      <c r="D1783" s="207" t="s">
        <v>514</v>
      </c>
    </row>
    <row r="1784" spans="4:4">
      <c r="D1784" s="207" t="s">
        <v>515</v>
      </c>
    </row>
    <row r="1785" spans="4:4">
      <c r="D1785" s="207" t="s">
        <v>516</v>
      </c>
    </row>
    <row r="1786" spans="4:4">
      <c r="D1786" s="207" t="s">
        <v>517</v>
      </c>
    </row>
    <row r="1787" spans="4:4">
      <c r="D1787" s="207" t="s">
        <v>518</v>
      </c>
    </row>
    <row r="1788" spans="4:4">
      <c r="D1788" s="207" t="s">
        <v>519</v>
      </c>
    </row>
    <row r="1789" spans="4:4">
      <c r="D1789" s="207" t="s">
        <v>520</v>
      </c>
    </row>
    <row r="1790" spans="4:4">
      <c r="D1790" s="207" t="s">
        <v>521</v>
      </c>
    </row>
    <row r="1791" spans="4:4">
      <c r="D1791" s="207" t="s">
        <v>522</v>
      </c>
    </row>
    <row r="1792" spans="4:4">
      <c r="D1792" s="207" t="s">
        <v>523</v>
      </c>
    </row>
    <row r="1793" spans="3:4">
      <c r="D1793" s="207" t="s">
        <v>524</v>
      </c>
    </row>
    <row r="1794" spans="3:4">
      <c r="C1794" s="48">
        <v>24</v>
      </c>
      <c r="D1794" s="50" t="s">
        <v>541</v>
      </c>
    </row>
    <row r="1795" spans="3:4" s="207" customFormat="1">
      <c r="C1795" s="48"/>
    </row>
    <row r="1809" spans="3:4" s="207" customFormat="1">
      <c r="C1809" s="48"/>
      <c r="D1809" s="50" t="s">
        <v>540</v>
      </c>
    </row>
    <row r="1810" spans="3:4">
      <c r="C1810" s="48">
        <v>27</v>
      </c>
      <c r="D1810" s="207" t="s">
        <v>526</v>
      </c>
    </row>
    <row r="1811" spans="3:4">
      <c r="D1811" s="207" t="s">
        <v>527</v>
      </c>
    </row>
    <row r="1812" spans="3:4">
      <c r="D1812" s="207" t="s">
        <v>528</v>
      </c>
    </row>
    <row r="1813" spans="3:4">
      <c r="D1813" s="207" t="s">
        <v>529</v>
      </c>
    </row>
    <row r="1814" spans="3:4">
      <c r="D1814" s="207" t="s">
        <v>530</v>
      </c>
    </row>
    <row r="1815" spans="3:4">
      <c r="D1815" s="207" t="s">
        <v>531</v>
      </c>
    </row>
    <row r="1816" spans="3:4">
      <c r="D1816" s="207" t="s">
        <v>532</v>
      </c>
    </row>
    <row r="1817" spans="3:4">
      <c r="D1817" s="207" t="s">
        <v>533</v>
      </c>
    </row>
    <row r="1818" spans="3:4">
      <c r="D1818" s="207" t="s">
        <v>534</v>
      </c>
    </row>
    <row r="1819" spans="3:4">
      <c r="D1819" s="207" t="s">
        <v>535</v>
      </c>
    </row>
    <row r="1820" spans="3:4">
      <c r="D1820" s="207" t="s">
        <v>536</v>
      </c>
    </row>
    <row r="1821" spans="3:4">
      <c r="D1821" s="207" t="s">
        <v>537</v>
      </c>
    </row>
    <row r="1822" spans="3:4">
      <c r="D1822" s="207" t="s">
        <v>538</v>
      </c>
    </row>
    <row r="1823" spans="3:4">
      <c r="D1823" s="207" t="s">
        <v>539</v>
      </c>
    </row>
    <row r="1825" spans="3:4">
      <c r="C1825" s="48">
        <v>31</v>
      </c>
      <c r="D1825" s="50" t="s">
        <v>542</v>
      </c>
    </row>
    <row r="1826" spans="3:4" ht="12.75" customHeight="1">
      <c r="D1826" s="516" t="s">
        <v>543</v>
      </c>
    </row>
    <row r="1827" spans="3:4" ht="12.75" customHeight="1">
      <c r="D1827" s="518"/>
    </row>
    <row r="1828" spans="3:4" ht="12.75" customHeight="1">
      <c r="D1828" s="518"/>
    </row>
    <row r="1829" spans="3:4" ht="12.75" customHeight="1">
      <c r="D1829" s="518"/>
    </row>
    <row r="1830" spans="3:4" ht="12.75" customHeight="1">
      <c r="D1830" s="518"/>
    </row>
    <row r="1831" spans="3:4" ht="12.75" customHeight="1">
      <c r="D1831" s="518"/>
    </row>
    <row r="1832" spans="3:4" ht="12.75" customHeight="1">
      <c r="D1832" s="518"/>
    </row>
    <row r="1833" spans="3:4" ht="12.75" customHeight="1">
      <c r="D1833" s="518"/>
    </row>
    <row r="1834" spans="3:4" ht="12.75" customHeight="1">
      <c r="D1834" s="518"/>
    </row>
    <row r="1835" spans="3:4" ht="12.75" customHeight="1">
      <c r="D1835" s="518"/>
    </row>
    <row r="1836" spans="3:4" ht="12.75" customHeight="1">
      <c r="D1836" s="518"/>
    </row>
    <row r="1837" spans="3:4" ht="12.75" customHeight="1">
      <c r="D1837" s="518"/>
    </row>
    <row r="1838" spans="3:4" ht="12.75" customHeight="1">
      <c r="D1838" s="518"/>
    </row>
    <row r="1839" spans="3:4" ht="12.75" customHeight="1">
      <c r="D1839" s="518"/>
    </row>
    <row r="1840" spans="3:4">
      <c r="D1840" s="518"/>
    </row>
    <row r="1841" spans="3:4">
      <c r="D1841" s="518"/>
    </row>
    <row r="1842" spans="3:4">
      <c r="D1842" s="539"/>
    </row>
    <row r="1843" spans="3:4">
      <c r="D1843" s="539"/>
    </row>
    <row r="1845" spans="3:4">
      <c r="D1845" s="50" t="s">
        <v>544</v>
      </c>
    </row>
    <row r="1846" spans="3:4">
      <c r="D1846" s="207" t="s">
        <v>545</v>
      </c>
    </row>
    <row r="1847" spans="3:4">
      <c r="D1847" s="207" t="s">
        <v>546</v>
      </c>
    </row>
    <row r="1848" spans="3:4">
      <c r="D1848" s="207" t="s">
        <v>547</v>
      </c>
    </row>
    <row r="1849" spans="3:4">
      <c r="D1849" s="207" t="s">
        <v>548</v>
      </c>
    </row>
    <row r="1850" spans="3:4">
      <c r="D1850" s="207" t="s">
        <v>549</v>
      </c>
    </row>
    <row r="1851" spans="3:4">
      <c r="D1851" s="207" t="s">
        <v>550</v>
      </c>
    </row>
    <row r="1853" spans="3:4">
      <c r="C1853" s="48">
        <v>42</v>
      </c>
      <c r="D1853" s="50" t="s">
        <v>551</v>
      </c>
    </row>
    <row r="1854" spans="3:4">
      <c r="D1854" s="207" t="s">
        <v>552</v>
      </c>
    </row>
    <row r="1855" spans="3:4">
      <c r="D1855" s="207" t="s">
        <v>553</v>
      </c>
    </row>
    <row r="1856" spans="3:4">
      <c r="D1856" s="207" t="s">
        <v>554</v>
      </c>
    </row>
    <row r="1857" spans="3:4">
      <c r="D1857" s="207" t="s">
        <v>555</v>
      </c>
    </row>
    <row r="1858" spans="3:4">
      <c r="D1858" s="207" t="s">
        <v>556</v>
      </c>
    </row>
    <row r="1862" spans="3:4">
      <c r="C1862" s="48">
        <v>42</v>
      </c>
      <c r="D1862" s="516" t="s">
        <v>557</v>
      </c>
    </row>
    <row r="1863" spans="3:4">
      <c r="D1863" s="518"/>
    </row>
    <row r="1864" spans="3:4">
      <c r="D1864" s="518"/>
    </row>
    <row r="1865" spans="3:4">
      <c r="D1865" s="518"/>
    </row>
    <row r="1866" spans="3:4">
      <c r="D1866" s="518"/>
    </row>
    <row r="1867" spans="3:4">
      <c r="D1867" s="518"/>
    </row>
    <row r="1877" spans="2:5">
      <c r="D1877" s="44" t="s">
        <v>504</v>
      </c>
    </row>
    <row r="1880" spans="2:5">
      <c r="D1880" s="516" t="s">
        <v>558</v>
      </c>
    </row>
    <row r="1881" spans="2:5">
      <c r="D1881" s="518"/>
    </row>
    <row r="1882" spans="2:5">
      <c r="D1882" s="518"/>
    </row>
    <row r="1883" spans="2:5">
      <c r="D1883" s="518"/>
    </row>
    <row r="1884" spans="2:5">
      <c r="B1884" s="38"/>
      <c r="C1884" s="37"/>
      <c r="D1884" s="38"/>
      <c r="E1884" s="38"/>
    </row>
    <row r="1885" spans="2:5">
      <c r="B1885" s="44" t="s">
        <v>560</v>
      </c>
      <c r="C1885" s="48">
        <v>16</v>
      </c>
      <c r="D1885" s="50" t="s">
        <v>576</v>
      </c>
    </row>
    <row r="1886" spans="2:5">
      <c r="D1886" s="207" t="s">
        <v>562</v>
      </c>
    </row>
    <row r="1887" spans="2:5">
      <c r="D1887" s="207" t="s">
        <v>563</v>
      </c>
    </row>
    <row r="1888" spans="2:5">
      <c r="D1888" s="207" t="s">
        <v>564</v>
      </c>
    </row>
    <row r="1889" spans="3:4">
      <c r="D1889" s="207" t="s">
        <v>565</v>
      </c>
    </row>
    <row r="1890" spans="3:4">
      <c r="D1890" s="207" t="s">
        <v>566</v>
      </c>
    </row>
    <row r="1891" spans="3:4">
      <c r="D1891" s="207" t="s">
        <v>567</v>
      </c>
    </row>
    <row r="1892" spans="3:4">
      <c r="D1892" s="207" t="s">
        <v>568</v>
      </c>
    </row>
    <row r="1893" spans="3:4">
      <c r="D1893" s="207" t="s">
        <v>569</v>
      </c>
    </row>
    <row r="1894" spans="3:4">
      <c r="D1894" s="207" t="s">
        <v>570</v>
      </c>
    </row>
    <row r="1895" spans="3:4">
      <c r="D1895" s="207" t="s">
        <v>571</v>
      </c>
    </row>
    <row r="1896" spans="3:4">
      <c r="D1896" s="207" t="s">
        <v>572</v>
      </c>
    </row>
    <row r="1897" spans="3:4">
      <c r="D1897" s="207" t="s">
        <v>573</v>
      </c>
    </row>
    <row r="1898" spans="3:4">
      <c r="D1898" s="207" t="s">
        <v>574</v>
      </c>
    </row>
    <row r="1899" spans="3:4">
      <c r="D1899" s="207" t="s">
        <v>575</v>
      </c>
    </row>
    <row r="1901" spans="3:4">
      <c r="C1901" s="48">
        <v>18</v>
      </c>
      <c r="D1901" s="50" t="s">
        <v>578</v>
      </c>
    </row>
    <row r="1902" spans="3:4">
      <c r="D1902" s="516" t="s">
        <v>577</v>
      </c>
    </row>
    <row r="1903" spans="3:4">
      <c r="D1903" s="518"/>
    </row>
    <row r="1904" spans="3:4">
      <c r="D1904" s="518"/>
    </row>
    <row r="1905" spans="3:4">
      <c r="D1905" s="518"/>
    </row>
    <row r="1906" spans="3:4">
      <c r="D1906" s="518"/>
    </row>
    <row r="1908" spans="3:4">
      <c r="D1908" s="516" t="s">
        <v>579</v>
      </c>
    </row>
    <row r="1909" spans="3:4">
      <c r="D1909" s="518"/>
    </row>
    <row r="1910" spans="3:4">
      <c r="D1910" s="518"/>
    </row>
    <row r="1911" spans="3:4">
      <c r="D1911" s="518"/>
    </row>
    <row r="1913" spans="3:4">
      <c r="C1913" s="48">
        <v>19</v>
      </c>
    </row>
    <row r="1930" spans="3:3">
      <c r="C1930" s="48">
        <v>23</v>
      </c>
    </row>
    <row r="1944" spans="3:3">
      <c r="C1944" s="48">
        <v>24</v>
      </c>
    </row>
    <row r="1967" spans="2:5">
      <c r="B1967" s="38"/>
      <c r="C1967" s="37"/>
      <c r="D1967" s="38"/>
      <c r="E1967" s="38"/>
    </row>
    <row r="1968" spans="2:5">
      <c r="B1968" s="210" t="s">
        <v>598</v>
      </c>
      <c r="C1968" s="48">
        <v>6</v>
      </c>
      <c r="D1968" s="516" t="s">
        <v>597</v>
      </c>
    </row>
    <row r="1969" spans="3:4">
      <c r="D1969" s="518"/>
    </row>
    <row r="1971" spans="3:4">
      <c r="C1971" s="48">
        <v>11</v>
      </c>
      <c r="D1971" s="210" t="s">
        <v>599</v>
      </c>
    </row>
    <row r="1973" spans="3:4">
      <c r="C1973" s="48">
        <v>18</v>
      </c>
      <c r="D1973" s="516" t="s">
        <v>600</v>
      </c>
    </row>
    <row r="1974" spans="3:4">
      <c r="D1974" s="516"/>
    </row>
    <row r="1975" spans="3:4">
      <c r="D1975" s="516"/>
    </row>
    <row r="1976" spans="3:4">
      <c r="D1976" s="516"/>
    </row>
    <row r="1977" spans="3:4">
      <c r="D1977" s="516"/>
    </row>
    <row r="1978" spans="3:4">
      <c r="D1978" s="516"/>
    </row>
    <row r="1979" spans="3:4">
      <c r="D1979" s="516"/>
    </row>
    <row r="1981" spans="3:4">
      <c r="C1981" s="48">
        <v>19</v>
      </c>
      <c r="D1981" s="50" t="s">
        <v>281</v>
      </c>
    </row>
    <row r="1982" spans="3:4">
      <c r="D1982" s="516" t="s">
        <v>601</v>
      </c>
    </row>
    <row r="1983" spans="3:4">
      <c r="D1983" s="516"/>
    </row>
    <row r="1984" spans="3:4">
      <c r="D1984" s="516"/>
    </row>
    <row r="1985" spans="3:7">
      <c r="D1985" s="516"/>
    </row>
    <row r="1986" spans="3:7">
      <c r="D1986" s="50" t="s">
        <v>602</v>
      </c>
    </row>
    <row r="1987" spans="3:7">
      <c r="C1987" s="48">
        <v>20</v>
      </c>
      <c r="D1987" s="516" t="s">
        <v>722</v>
      </c>
    </row>
    <row r="1988" spans="3:7">
      <c r="D1988" s="516"/>
    </row>
    <row r="1989" spans="3:7">
      <c r="D1989" s="516"/>
    </row>
    <row r="1990" spans="3:7">
      <c r="D1990" s="516"/>
    </row>
    <row r="1991" spans="3:7">
      <c r="D1991" s="516"/>
    </row>
    <row r="1992" spans="3:7">
      <c r="D1992" s="516"/>
    </row>
    <row r="1993" spans="3:7">
      <c r="D1993" s="516"/>
    </row>
    <row r="1994" spans="3:7">
      <c r="D1994" s="516"/>
    </row>
    <row r="1995" spans="3:7">
      <c r="D1995" s="516"/>
    </row>
    <row r="1996" spans="3:7">
      <c r="D1996" s="516"/>
    </row>
    <row r="1997" spans="3:7">
      <c r="D1997" s="516"/>
    </row>
    <row r="1998" spans="3:7">
      <c r="D1998" s="516"/>
    </row>
    <row r="1999" spans="3:7">
      <c r="D1999" s="516"/>
      <c r="E1999" s="44">
        <v>25</v>
      </c>
      <c r="F1999" s="210" t="s">
        <v>153</v>
      </c>
      <c r="G1999" s="210" t="s">
        <v>36</v>
      </c>
    </row>
    <row r="2000" spans="3:7">
      <c r="C2000" s="48">
        <v>22</v>
      </c>
      <c r="E2000" s="449" t="s">
        <v>959</v>
      </c>
      <c r="F2000" s="210" t="s">
        <v>24</v>
      </c>
      <c r="G2000" s="210" t="s">
        <v>277</v>
      </c>
    </row>
    <row r="2001" spans="5:7">
      <c r="E2001" s="44">
        <v>3</v>
      </c>
      <c r="F2001" s="210" t="s">
        <v>147</v>
      </c>
      <c r="G2001" s="210" t="s">
        <v>618</v>
      </c>
    </row>
    <row r="2002" spans="5:7">
      <c r="E2002" s="44">
        <v>0.83</v>
      </c>
      <c r="G2002" s="210" t="s">
        <v>40</v>
      </c>
    </row>
    <row r="2003" spans="5:7">
      <c r="E2003" s="44">
        <v>3</v>
      </c>
      <c r="F2003" s="236" t="s">
        <v>329</v>
      </c>
      <c r="G2003" s="236" t="s">
        <v>34</v>
      </c>
    </row>
    <row r="2022" spans="3:4">
      <c r="C2022" s="48">
        <v>31</v>
      </c>
      <c r="D2022" s="516" t="s">
        <v>603</v>
      </c>
    </row>
    <row r="2023" spans="3:4">
      <c r="D2023" s="516"/>
    </row>
    <row r="2030" spans="3:4" s="210" customFormat="1">
      <c r="C2030" s="48"/>
    </row>
    <row r="2032" spans="3:4" s="210" customFormat="1">
      <c r="C2032" s="48"/>
    </row>
    <row r="2047" spans="4:4">
      <c r="D2047" s="516" t="s">
        <v>604</v>
      </c>
    </row>
    <row r="2048" spans="4:4">
      <c r="D2048" s="516"/>
    </row>
    <row r="2049" spans="3:4">
      <c r="D2049" s="516"/>
    </row>
    <row r="2050" spans="3:4">
      <c r="D2050" s="516"/>
    </row>
    <row r="2051" spans="3:4">
      <c r="D2051" s="516"/>
    </row>
    <row r="2052" spans="3:4">
      <c r="D2052" s="516"/>
    </row>
    <row r="2053" spans="3:4">
      <c r="D2053" s="516"/>
    </row>
    <row r="2055" spans="3:4">
      <c r="C2055" s="48">
        <v>32</v>
      </c>
    </row>
    <row r="2092" spans="3:4">
      <c r="C2092" s="48">
        <v>37</v>
      </c>
      <c r="D2092" s="50" t="s">
        <v>605</v>
      </c>
    </row>
    <row r="2093" spans="3:4">
      <c r="D2093" s="516" t="s">
        <v>610</v>
      </c>
    </row>
    <row r="2094" spans="3:4">
      <c r="D2094" s="516"/>
    </row>
    <row r="2095" spans="3:4">
      <c r="D2095" s="516"/>
    </row>
    <row r="2096" spans="3:4">
      <c r="D2096" s="516"/>
    </row>
    <row r="2097" spans="4:4">
      <c r="D2097" s="516"/>
    </row>
    <row r="2098" spans="4:4">
      <c r="D2098" s="516"/>
    </row>
    <row r="2099" spans="4:4">
      <c r="D2099" s="516"/>
    </row>
    <row r="2100" spans="4:4">
      <c r="D2100" s="516"/>
    </row>
    <row r="2101" spans="4:4">
      <c r="D2101" s="516"/>
    </row>
    <row r="2103" spans="4:4">
      <c r="D2103" s="50" t="s">
        <v>606</v>
      </c>
    </row>
    <row r="2104" spans="4:4">
      <c r="D2104" s="516" t="s">
        <v>607</v>
      </c>
    </row>
    <row r="2105" spans="4:4">
      <c r="D2105" s="516"/>
    </row>
    <row r="2106" spans="4:4">
      <c r="D2106" s="516"/>
    </row>
    <row r="2107" spans="4:4">
      <c r="D2107" s="516"/>
    </row>
    <row r="2109" spans="4:4">
      <c r="D2109" s="516" t="s">
        <v>608</v>
      </c>
    </row>
    <row r="2110" spans="4:4">
      <c r="D2110" s="516"/>
    </row>
    <row r="2111" spans="4:4">
      <c r="D2111" s="516"/>
    </row>
    <row r="2112" spans="4:4">
      <c r="D2112" s="516"/>
    </row>
    <row r="2114" spans="3:4">
      <c r="D2114" s="516" t="s">
        <v>609</v>
      </c>
    </row>
    <row r="2115" spans="3:4">
      <c r="D2115" s="516"/>
    </row>
    <row r="2116" spans="3:4">
      <c r="D2116" s="516"/>
    </row>
    <row r="2118" spans="3:4">
      <c r="C2118" s="48">
        <v>38</v>
      </c>
      <c r="D2118" s="50" t="s">
        <v>611</v>
      </c>
    </row>
    <row r="2119" spans="3:4">
      <c r="D2119" s="516" t="s">
        <v>612</v>
      </c>
    </row>
    <row r="2120" spans="3:4">
      <c r="D2120" s="516"/>
    </row>
    <row r="2121" spans="3:4">
      <c r="D2121" s="516"/>
    </row>
    <row r="2122" spans="3:4" s="210" customFormat="1">
      <c r="C2122" s="48"/>
      <c r="D2122" s="209"/>
    </row>
    <row r="2123" spans="3:4" s="210" customFormat="1" ht="16.5" customHeight="1">
      <c r="C2123" s="48"/>
      <c r="D2123" s="209"/>
    </row>
    <row r="2124" spans="3:4" s="210" customFormat="1" ht="16.5" customHeight="1">
      <c r="C2124" s="48"/>
      <c r="D2124" s="209"/>
    </row>
    <row r="2125" spans="3:4" s="210" customFormat="1" ht="16.5" customHeight="1">
      <c r="C2125" s="48"/>
      <c r="D2125" s="209"/>
    </row>
    <row r="2126" spans="3:4" s="210" customFormat="1" ht="16.5" customHeight="1">
      <c r="C2126" s="48"/>
      <c r="D2126" s="209"/>
    </row>
    <row r="2127" spans="3:4" s="210" customFormat="1">
      <c r="C2127" s="48"/>
      <c r="D2127" s="209"/>
    </row>
    <row r="2128" spans="3:4" s="210" customFormat="1">
      <c r="C2128" s="48"/>
      <c r="D2128" s="209"/>
    </row>
    <row r="2129" spans="3:4" s="210" customFormat="1">
      <c r="C2129" s="48"/>
      <c r="D2129" s="209"/>
    </row>
    <row r="2130" spans="3:4" s="210" customFormat="1">
      <c r="C2130" s="48"/>
      <c r="D2130" s="209"/>
    </row>
    <row r="2131" spans="3:4" s="210" customFormat="1">
      <c r="C2131" s="48"/>
      <c r="D2131" s="209"/>
    </row>
    <row r="2132" spans="3:4" s="210" customFormat="1">
      <c r="C2132" s="48"/>
      <c r="D2132" s="209"/>
    </row>
    <row r="2133" spans="3:4" s="210" customFormat="1">
      <c r="C2133" s="48"/>
      <c r="D2133" s="209"/>
    </row>
    <row r="2134" spans="3:4" ht="10.5" customHeight="1"/>
    <row r="2135" spans="3:4">
      <c r="C2135" s="48">
        <v>38</v>
      </c>
      <c r="D2135" s="50" t="s">
        <v>613</v>
      </c>
    </row>
    <row r="2136" spans="3:4">
      <c r="D2136" s="516" t="s">
        <v>614</v>
      </c>
    </row>
    <row r="2137" spans="3:4">
      <c r="D2137" s="516"/>
    </row>
    <row r="2138" spans="3:4">
      <c r="D2138" s="516"/>
    </row>
    <row r="2139" spans="3:4">
      <c r="D2139" s="516"/>
    </row>
    <row r="2140" spans="3:4">
      <c r="D2140" s="516"/>
    </row>
    <row r="2141" spans="3:4">
      <c r="D2141" s="516"/>
    </row>
    <row r="2142" spans="3:4">
      <c r="D2142" s="516"/>
    </row>
    <row r="2143" spans="3:4">
      <c r="D2143" s="516"/>
    </row>
    <row r="2144" spans="3:4">
      <c r="D2144" s="516"/>
    </row>
    <row r="2146" spans="3:4">
      <c r="D2146" s="50" t="s">
        <v>615</v>
      </c>
    </row>
    <row r="2147" spans="3:4">
      <c r="D2147" s="516" t="s">
        <v>650</v>
      </c>
    </row>
    <row r="2148" spans="3:4">
      <c r="D2148" s="516"/>
    </row>
    <row r="2149" spans="3:4">
      <c r="D2149" s="516"/>
    </row>
    <row r="2150" spans="3:4">
      <c r="D2150" s="516"/>
    </row>
    <row r="2151" spans="3:4" s="210" customFormat="1">
      <c r="C2151" s="48"/>
      <c r="D2151" s="516"/>
    </row>
    <row r="2152" spans="3:4">
      <c r="D2152" s="516"/>
    </row>
    <row r="2154" spans="3:4">
      <c r="C2154" s="48">
        <v>39</v>
      </c>
      <c r="D2154" s="50" t="s">
        <v>616</v>
      </c>
    </row>
    <row r="2155" spans="3:4">
      <c r="D2155" s="516" t="s">
        <v>617</v>
      </c>
    </row>
    <row r="2156" spans="3:4">
      <c r="D2156" s="516"/>
    </row>
    <row r="2157" spans="3:4">
      <c r="D2157" s="516"/>
    </row>
    <row r="2158" spans="3:4">
      <c r="D2158" s="516"/>
    </row>
    <row r="2159" spans="3:4">
      <c r="D2159" s="516"/>
    </row>
    <row r="2161" spans="3:3">
      <c r="C2161" s="48">
        <v>39</v>
      </c>
    </row>
    <row r="2188" spans="2:5">
      <c r="B2188" s="38"/>
      <c r="C2188" s="37"/>
      <c r="D2188" s="38"/>
      <c r="E2188" s="38"/>
    </row>
    <row r="2189" spans="2:5">
      <c r="B2189" s="224" t="s">
        <v>654</v>
      </c>
    </row>
    <row r="2190" spans="2:5">
      <c r="C2190" s="48">
        <v>13</v>
      </c>
    </row>
    <row r="2205" spans="3:4">
      <c r="D2205" s="534" t="s">
        <v>655</v>
      </c>
    </row>
    <row r="2206" spans="3:4">
      <c r="D2206" s="534"/>
    </row>
    <row r="2207" spans="3:4" s="224" customFormat="1">
      <c r="C2207" s="48"/>
      <c r="D2207" s="234"/>
    </row>
    <row r="2208" spans="3:4">
      <c r="C2208" s="48">
        <v>14</v>
      </c>
      <c r="D2208" s="50" t="s">
        <v>659</v>
      </c>
    </row>
    <row r="2209" spans="3:4">
      <c r="D2209" s="224" t="s">
        <v>656</v>
      </c>
    </row>
    <row r="2210" spans="3:4">
      <c r="D2210" s="224" t="s">
        <v>657</v>
      </c>
    </row>
    <row r="2211" spans="3:4">
      <c r="D2211" s="224" t="s">
        <v>658</v>
      </c>
    </row>
    <row r="2213" spans="3:4">
      <c r="C2213" s="48">
        <v>15</v>
      </c>
      <c r="D2213" s="50" t="s">
        <v>660</v>
      </c>
    </row>
    <row r="2214" spans="3:4" s="224" customFormat="1">
      <c r="C2214" s="48"/>
      <c r="D2214" s="534" t="s">
        <v>661</v>
      </c>
    </row>
    <row r="2215" spans="3:4">
      <c r="D2215" s="534"/>
    </row>
    <row r="2216" spans="3:4">
      <c r="D2216" s="224"/>
    </row>
    <row r="2217" spans="3:4">
      <c r="D2217" s="516" t="s">
        <v>662</v>
      </c>
    </row>
    <row r="2218" spans="3:4">
      <c r="D2218" s="516"/>
    </row>
    <row r="2219" spans="3:4">
      <c r="D2219" s="516" t="s">
        <v>663</v>
      </c>
    </row>
    <row r="2220" spans="3:4">
      <c r="D2220" s="516"/>
    </row>
    <row r="2221" spans="3:4">
      <c r="D2221" s="516"/>
    </row>
    <row r="2222" spans="3:4">
      <c r="D2222" s="516"/>
    </row>
    <row r="2224" spans="3:4">
      <c r="C2224" s="48">
        <v>18</v>
      </c>
      <c r="D2224" s="50" t="s">
        <v>665</v>
      </c>
    </row>
    <row r="2225" spans="3:4">
      <c r="D2225" s="516" t="s">
        <v>664</v>
      </c>
    </row>
    <row r="2226" spans="3:4">
      <c r="D2226" s="516"/>
    </row>
    <row r="2227" spans="3:4">
      <c r="D2227" s="516"/>
    </row>
    <row r="2228" spans="3:4">
      <c r="D2228" s="516"/>
    </row>
    <row r="2229" spans="3:4">
      <c r="D2229" s="516"/>
    </row>
    <row r="2230" spans="3:4">
      <c r="D2230" s="516"/>
    </row>
    <row r="2231" spans="3:4">
      <c r="D2231" s="516"/>
    </row>
    <row r="2233" spans="3:4">
      <c r="C2233" s="48">
        <v>29</v>
      </c>
      <c r="D2233" s="50" t="s">
        <v>669</v>
      </c>
    </row>
    <row r="2234" spans="3:4">
      <c r="D2234" s="224" t="s">
        <v>666</v>
      </c>
    </row>
    <row r="2235" spans="3:4">
      <c r="D2235" s="224" t="s">
        <v>667</v>
      </c>
    </row>
    <row r="2236" spans="3:4">
      <c r="D2236" s="224" t="s">
        <v>668</v>
      </c>
    </row>
    <row r="2237" spans="3:4">
      <c r="D2237" s="224" t="s">
        <v>670</v>
      </c>
    </row>
    <row r="2238" spans="3:4">
      <c r="D2238" s="224"/>
    </row>
    <row r="2239" spans="3:4">
      <c r="D2239" s="50" t="s">
        <v>672</v>
      </c>
    </row>
    <row r="2240" spans="3:4">
      <c r="C2240" s="48">
        <v>18</v>
      </c>
      <c r="D2240" s="516" t="s">
        <v>671</v>
      </c>
    </row>
    <row r="2241" spans="2:5">
      <c r="D2241" s="516"/>
    </row>
    <row r="2242" spans="2:5">
      <c r="D2242" s="516"/>
    </row>
    <row r="2243" spans="2:5">
      <c r="B2243" s="38"/>
      <c r="C2243" s="37"/>
      <c r="D2243" s="38"/>
      <c r="E2243" s="38"/>
    </row>
    <row r="2244" spans="2:5">
      <c r="B2244" s="224" t="s">
        <v>675</v>
      </c>
    </row>
    <row r="2245" spans="2:5">
      <c r="C2245" s="48">
        <v>7</v>
      </c>
      <c r="D2245" s="224" t="s">
        <v>673</v>
      </c>
    </row>
    <row r="2246" spans="2:5">
      <c r="D2246" s="224" t="s">
        <v>674</v>
      </c>
    </row>
    <row r="2247" spans="2:5" s="325" customFormat="1">
      <c r="C2247" s="48"/>
    </row>
    <row r="2248" spans="2:5" s="325" customFormat="1">
      <c r="C2248" s="48">
        <v>22</v>
      </c>
      <c r="D2248" s="325" t="s">
        <v>860</v>
      </c>
    </row>
    <row r="2249" spans="2:5" s="225" customFormat="1">
      <c r="C2249" s="48"/>
      <c r="D2249" s="325" t="s">
        <v>861</v>
      </c>
    </row>
    <row r="2250" spans="2:5" s="225" customFormat="1">
      <c r="C2250" s="48"/>
      <c r="D2250" s="325" t="s">
        <v>862</v>
      </c>
    </row>
    <row r="2251" spans="2:5">
      <c r="B2251" s="38"/>
      <c r="C2251" s="37"/>
      <c r="D2251" s="38"/>
      <c r="E2251" s="38"/>
    </row>
    <row r="2252" spans="2:5">
      <c r="B2252" s="225" t="s">
        <v>678</v>
      </c>
      <c r="C2252" s="48" t="s">
        <v>679</v>
      </c>
      <c r="D2252" s="529" t="s">
        <v>677</v>
      </c>
    </row>
    <row r="2253" spans="2:5">
      <c r="D2253" s="529"/>
    </row>
    <row r="2254" spans="2:5">
      <c r="D2254" s="529"/>
    </row>
    <row r="2255" spans="2:5">
      <c r="D2255" s="516"/>
    </row>
    <row r="2257" spans="2:5">
      <c r="C2257" s="48" t="s">
        <v>681</v>
      </c>
      <c r="D2257" s="516" t="s">
        <v>680</v>
      </c>
    </row>
    <row r="2258" spans="2:5">
      <c r="D2258" s="516"/>
    </row>
    <row r="2259" spans="2:5">
      <c r="D2259" s="516"/>
    </row>
    <row r="2260" spans="2:5">
      <c r="D2260" s="516"/>
    </row>
    <row r="2261" spans="2:5">
      <c r="D2261" s="516"/>
    </row>
    <row r="2262" spans="2:5">
      <c r="D2262" s="516"/>
    </row>
    <row r="2263" spans="2:5">
      <c r="D2263" s="516"/>
    </row>
    <row r="2264" spans="2:5">
      <c r="D2264" s="516"/>
    </row>
    <row r="2265" spans="2:5">
      <c r="D2265" s="516"/>
    </row>
    <row r="2266" spans="2:5">
      <c r="D2266" s="516"/>
    </row>
    <row r="2267" spans="2:5">
      <c r="D2267" s="516"/>
    </row>
    <row r="2268" spans="2:5">
      <c r="B2268" s="38"/>
      <c r="C2268" s="37"/>
      <c r="D2268" s="38"/>
      <c r="E2268" s="38"/>
    </row>
    <row r="2269" spans="2:5">
      <c r="B2269" s="235" t="s">
        <v>688</v>
      </c>
    </row>
    <row r="2270" spans="2:5">
      <c r="D2270" s="50" t="s">
        <v>686</v>
      </c>
    </row>
    <row r="2271" spans="2:5" ht="15">
      <c r="D2271"/>
    </row>
    <row r="2289" spans="3:4">
      <c r="D2289" s="519" t="s">
        <v>687</v>
      </c>
    </row>
    <row r="2290" spans="3:4" s="235" customFormat="1">
      <c r="C2290" s="48"/>
      <c r="D2290" s="519"/>
    </row>
    <row r="2291" spans="3:4" ht="12" customHeight="1">
      <c r="D2291" s="516"/>
    </row>
    <row r="2292" spans="3:4">
      <c r="D2292" s="516"/>
    </row>
    <row r="2293" spans="3:4">
      <c r="D2293" s="516"/>
    </row>
    <row r="2295" spans="3:4">
      <c r="D2295" s="516" t="s">
        <v>689</v>
      </c>
    </row>
    <row r="2296" spans="3:4">
      <c r="D2296" s="516"/>
    </row>
    <row r="2297" spans="3:4">
      <c r="D2297" s="516"/>
    </row>
    <row r="2298" spans="3:4">
      <c r="D2298" s="516"/>
    </row>
    <row r="2299" spans="3:4">
      <c r="D2299" s="516"/>
    </row>
    <row r="2300" spans="3:4">
      <c r="D2300" s="516"/>
    </row>
    <row r="2301" spans="3:4">
      <c r="D2301" s="516"/>
    </row>
    <row r="2302" spans="3:4">
      <c r="D2302" s="516"/>
    </row>
    <row r="2303" spans="3:4">
      <c r="D2303" s="516"/>
    </row>
    <row r="2304" spans="3:4">
      <c r="D2304" s="516"/>
    </row>
    <row r="2305" spans="4:4">
      <c r="D2305" s="516"/>
    </row>
    <row r="2306" spans="4:4">
      <c r="D2306" s="516"/>
    </row>
    <row r="2307" spans="4:4">
      <c r="D2307" s="516"/>
    </row>
    <row r="2308" spans="4:4">
      <c r="D2308" s="516"/>
    </row>
    <row r="2309" spans="4:4">
      <c r="D2309" s="516"/>
    </row>
    <row r="2310" spans="4:4">
      <c r="D2310" s="516"/>
    </row>
    <row r="2312" spans="4:4">
      <c r="D2312" s="266" t="s">
        <v>690</v>
      </c>
    </row>
    <row r="2313" spans="4:4">
      <c r="D2313" s="267" t="s">
        <v>691</v>
      </c>
    </row>
    <row r="2314" spans="4:4">
      <c r="D2314" s="267" t="s">
        <v>692</v>
      </c>
    </row>
    <row r="2315" spans="4:4">
      <c r="D2315" s="267" t="s">
        <v>693</v>
      </c>
    </row>
    <row r="2316" spans="4:4" ht="25.5">
      <c r="D2316" s="267" t="s">
        <v>694</v>
      </c>
    </row>
    <row r="2317" spans="4:4">
      <c r="D2317" s="267" t="s">
        <v>695</v>
      </c>
    </row>
    <row r="2318" spans="4:4" ht="25.5">
      <c r="D2318" s="267" t="s">
        <v>696</v>
      </c>
    </row>
    <row r="2319" spans="4:4">
      <c r="D2319" s="267" t="s">
        <v>697</v>
      </c>
    </row>
    <row r="2320" spans="4:4">
      <c r="D2320" s="268" t="s">
        <v>698</v>
      </c>
    </row>
    <row r="2321" spans="4:4">
      <c r="D2321" s="268" t="s">
        <v>699</v>
      </c>
    </row>
    <row r="2322" spans="4:4">
      <c r="D2322" s="268" t="s">
        <v>700</v>
      </c>
    </row>
    <row r="2323" spans="4:4" ht="25.5">
      <c r="D2323" s="267" t="s">
        <v>701</v>
      </c>
    </row>
    <row r="2324" spans="4:4">
      <c r="D2324" s="267" t="s">
        <v>702</v>
      </c>
    </row>
    <row r="2325" spans="4:4">
      <c r="D2325" s="267" t="s">
        <v>703</v>
      </c>
    </row>
    <row r="2326" spans="4:4">
      <c r="D2326" s="267" t="s">
        <v>712</v>
      </c>
    </row>
    <row r="2327" spans="4:4">
      <c r="D2327" s="267" t="s">
        <v>704</v>
      </c>
    </row>
    <row r="2328" spans="4:4">
      <c r="D2328" s="267" t="s">
        <v>705</v>
      </c>
    </row>
    <row r="2329" spans="4:4">
      <c r="D2329" s="267" t="s">
        <v>706</v>
      </c>
    </row>
    <row r="2330" spans="4:4">
      <c r="D2330" s="267" t="s">
        <v>707</v>
      </c>
    </row>
    <row r="2331" spans="4:4">
      <c r="D2331" s="267" t="s">
        <v>708</v>
      </c>
    </row>
    <row r="2332" spans="4:4">
      <c r="D2332" s="267" t="s">
        <v>709</v>
      </c>
    </row>
    <row r="2333" spans="4:4">
      <c r="D2333" s="267" t="s">
        <v>710</v>
      </c>
    </row>
    <row r="2334" spans="4:4" ht="25.5">
      <c r="D2334" s="267" t="s">
        <v>711</v>
      </c>
    </row>
    <row r="2337" spans="2:5">
      <c r="D2337" s="269" t="s">
        <v>713</v>
      </c>
    </row>
    <row r="2338" spans="2:5" ht="25.5">
      <c r="D2338" s="269" t="s">
        <v>714</v>
      </c>
    </row>
    <row r="2339" spans="2:5">
      <c r="B2339" s="38"/>
      <c r="C2339" s="37"/>
      <c r="D2339" s="38"/>
      <c r="E2339" s="38"/>
    </row>
    <row r="2340" spans="2:5">
      <c r="B2340" s="235" t="s">
        <v>715</v>
      </c>
    </row>
    <row r="2351" spans="2:5">
      <c r="D2351" s="516" t="s">
        <v>716</v>
      </c>
    </row>
    <row r="2352" spans="2:5">
      <c r="D2352" s="516"/>
    </row>
    <row r="2353" spans="4:4">
      <c r="D2353" s="516"/>
    </row>
    <row r="2354" spans="4:4">
      <c r="D2354" s="516"/>
    </row>
    <row r="2355" spans="4:4">
      <c r="D2355" s="516"/>
    </row>
    <row r="2356" spans="4:4">
      <c r="D2356" s="516"/>
    </row>
    <row r="2357" spans="4:4">
      <c r="D2357" s="516"/>
    </row>
    <row r="2358" spans="4:4">
      <c r="D2358" s="516"/>
    </row>
    <row r="2359" spans="4:4">
      <c r="D2359" s="516"/>
    </row>
    <row r="2360" spans="4:4">
      <c r="D2360" s="516"/>
    </row>
    <row r="2361" spans="4:4">
      <c r="D2361" s="516"/>
    </row>
    <row r="2363" spans="4:4">
      <c r="D2363" s="516" t="s">
        <v>717</v>
      </c>
    </row>
    <row r="2364" spans="4:4">
      <c r="D2364" s="516"/>
    </row>
    <row r="2365" spans="4:4">
      <c r="D2365" s="516"/>
    </row>
    <row r="2366" spans="4:4">
      <c r="D2366" s="516"/>
    </row>
    <row r="2367" spans="4:4">
      <c r="D2367" s="516"/>
    </row>
    <row r="2368" spans="4:4">
      <c r="D2368" s="516"/>
    </row>
    <row r="2369" spans="2:5">
      <c r="D2369" s="516"/>
    </row>
    <row r="2370" spans="2:5">
      <c r="D2370" s="516"/>
    </row>
    <row r="2371" spans="2:5">
      <c r="D2371" s="516"/>
    </row>
    <row r="2372" spans="2:5">
      <c r="D2372" s="516"/>
    </row>
    <row r="2373" spans="2:5">
      <c r="B2373" s="38"/>
      <c r="C2373" s="37"/>
      <c r="D2373" s="38"/>
      <c r="E2373" s="38"/>
    </row>
    <row r="2374" spans="2:5" ht="12.75" customHeight="1">
      <c r="B2374" s="516" t="s">
        <v>731</v>
      </c>
      <c r="C2374" s="48">
        <v>1</v>
      </c>
      <c r="D2374" s="516" t="s">
        <v>730</v>
      </c>
    </row>
    <row r="2375" spans="2:5">
      <c r="B2375" s="518"/>
      <c r="D2375" s="516"/>
    </row>
    <row r="2376" spans="2:5">
      <c r="D2376" s="516"/>
    </row>
    <row r="2377" spans="2:5">
      <c r="D2377" s="516"/>
    </row>
    <row r="2378" spans="2:5">
      <c r="D2378" s="516"/>
    </row>
    <row r="2379" spans="2:5">
      <c r="D2379" s="516"/>
    </row>
    <row r="2380" spans="2:5">
      <c r="D2380" s="516"/>
    </row>
    <row r="2381" spans="2:5">
      <c r="D2381" s="516"/>
    </row>
    <row r="2382" spans="2:5">
      <c r="D2382" s="516"/>
    </row>
    <row r="2383" spans="2:5">
      <c r="D2383" s="518"/>
    </row>
    <row r="2384" spans="2:5">
      <c r="D2384" s="518"/>
    </row>
    <row r="2385" spans="2:5">
      <c r="D2385" s="319"/>
    </row>
    <row r="2386" spans="2:5">
      <c r="D2386" s="516" t="s">
        <v>733</v>
      </c>
    </row>
    <row r="2387" spans="2:5">
      <c r="D2387" s="516"/>
    </row>
    <row r="2388" spans="2:5">
      <c r="D2388" s="516"/>
    </row>
    <row r="2389" spans="2:5">
      <c r="D2389" s="516"/>
    </row>
    <row r="2390" spans="2:5">
      <c r="D2390" s="516"/>
    </row>
    <row r="2391" spans="2:5">
      <c r="D2391" s="516"/>
    </row>
    <row r="2392" spans="2:5">
      <c r="D2392" s="518"/>
    </row>
    <row r="2393" spans="2:5">
      <c r="D2393" s="518"/>
    </row>
    <row r="2394" spans="2:5">
      <c r="B2394" s="38"/>
      <c r="C2394" s="37"/>
      <c r="D2394" s="38"/>
      <c r="E2394" s="38"/>
    </row>
    <row r="2395" spans="2:5">
      <c r="B2395" s="326" t="s">
        <v>734</v>
      </c>
      <c r="C2395" s="48">
        <v>10</v>
      </c>
      <c r="D2395" s="319" t="s">
        <v>735</v>
      </c>
    </row>
    <row r="2397" spans="2:5">
      <c r="C2397" s="48">
        <v>13</v>
      </c>
      <c r="D2397" s="516" t="s">
        <v>736</v>
      </c>
    </row>
    <row r="2398" spans="2:5">
      <c r="D2398" s="516"/>
    </row>
    <row r="2399" spans="2:5">
      <c r="D2399" s="516"/>
    </row>
    <row r="2400" spans="2:5">
      <c r="D2400" s="516"/>
    </row>
    <row r="2401" spans="3:5">
      <c r="D2401" s="516"/>
    </row>
    <row r="2402" spans="3:5">
      <c r="D2402" s="516"/>
    </row>
    <row r="2403" spans="3:5">
      <c r="D2403" s="516"/>
    </row>
    <row r="2404" spans="3:5">
      <c r="D2404" s="516"/>
    </row>
    <row r="2405" spans="3:5">
      <c r="D2405" s="516"/>
    </row>
    <row r="2406" spans="3:5">
      <c r="D2406" s="516"/>
    </row>
    <row r="2407" spans="3:5">
      <c r="D2407" s="516"/>
    </row>
    <row r="2408" spans="3:5">
      <c r="D2408" s="516"/>
    </row>
    <row r="2409" spans="3:5">
      <c r="D2409" s="516"/>
    </row>
    <row r="2410" spans="3:5">
      <c r="D2410" s="516"/>
    </row>
    <row r="2411" spans="3:5">
      <c r="D2411" s="516"/>
    </row>
    <row r="2412" spans="3:5">
      <c r="D2412" s="516"/>
    </row>
    <row r="2414" spans="3:5">
      <c r="C2414" s="48">
        <v>14</v>
      </c>
      <c r="D2414" s="50" t="s">
        <v>737</v>
      </c>
    </row>
    <row r="2415" spans="3:5">
      <c r="D2415" s="320" t="s">
        <v>738</v>
      </c>
      <c r="E2415" s="325"/>
    </row>
    <row r="2416" spans="3:5">
      <c r="D2416" s="320" t="s">
        <v>739</v>
      </c>
    </row>
    <row r="2417" spans="3:4">
      <c r="D2417" s="325" t="s">
        <v>740</v>
      </c>
    </row>
    <row r="2418" spans="3:4">
      <c r="D2418" s="325" t="s">
        <v>741</v>
      </c>
    </row>
    <row r="2419" spans="3:4">
      <c r="D2419" s="325" t="s">
        <v>742</v>
      </c>
    </row>
    <row r="2420" spans="3:4">
      <c r="D2420" s="320" t="s">
        <v>743</v>
      </c>
    </row>
    <row r="2421" spans="3:4">
      <c r="D2421" s="325" t="s">
        <v>744</v>
      </c>
    </row>
    <row r="2423" spans="3:4">
      <c r="C2423" s="48">
        <v>14</v>
      </c>
    </row>
    <row r="2448" spans="3:4">
      <c r="C2448" s="48">
        <v>15</v>
      </c>
      <c r="D2448" s="50" t="s">
        <v>745</v>
      </c>
    </row>
    <row r="2449" spans="4:4">
      <c r="D2449" s="320" t="s">
        <v>746</v>
      </c>
    </row>
    <row r="2450" spans="4:4">
      <c r="D2450" s="320" t="s">
        <v>747</v>
      </c>
    </row>
    <row r="2451" spans="4:4">
      <c r="D2451" s="320" t="s">
        <v>748</v>
      </c>
    </row>
    <row r="2482" spans="4:4">
      <c r="D2482" s="320" t="s">
        <v>749</v>
      </c>
    </row>
    <row r="2483" spans="4:4">
      <c r="D2483" s="320" t="s">
        <v>750</v>
      </c>
    </row>
    <row r="2484" spans="4:4">
      <c r="D2484" s="320" t="s">
        <v>751</v>
      </c>
    </row>
    <row r="2485" spans="4:4">
      <c r="D2485" s="320" t="s">
        <v>752</v>
      </c>
    </row>
    <row r="2486" spans="4:4">
      <c r="D2486" s="320" t="s">
        <v>753</v>
      </c>
    </row>
    <row r="2487" spans="4:4">
      <c r="D2487" s="320" t="s">
        <v>754</v>
      </c>
    </row>
    <row r="2506" spans="3:4">
      <c r="C2506" s="48">
        <v>16</v>
      </c>
      <c r="D2506" s="320" t="s">
        <v>755</v>
      </c>
    </row>
    <row r="2507" spans="3:4">
      <c r="D2507" s="320" t="s">
        <v>756</v>
      </c>
    </row>
    <row r="2508" spans="3:4">
      <c r="D2508" s="320" t="s">
        <v>757</v>
      </c>
    </row>
    <row r="2509" spans="3:4">
      <c r="D2509" s="320" t="s">
        <v>758</v>
      </c>
    </row>
    <row r="2537" spans="2:7">
      <c r="B2537" s="38"/>
      <c r="C2537" s="37"/>
      <c r="D2537" s="38"/>
      <c r="E2537" s="38"/>
    </row>
    <row r="2538" spans="2:7" ht="15">
      <c r="B2538" s="81" t="s">
        <v>775</v>
      </c>
      <c r="D2538" s="320" t="s">
        <v>776</v>
      </c>
      <c r="E2538" s="342">
        <v>40938</v>
      </c>
      <c r="F2538" s="320"/>
      <c r="G2538" s="50" t="s">
        <v>774</v>
      </c>
    </row>
    <row r="2539" spans="2:7" s="429" customFormat="1">
      <c r="C2539" s="48"/>
      <c r="D2539" s="429" t="s">
        <v>955</v>
      </c>
      <c r="E2539" s="342"/>
      <c r="G2539" s="50"/>
    </row>
    <row r="2540" spans="2:7" s="429" customFormat="1">
      <c r="C2540" s="48"/>
      <c r="E2540" s="450">
        <f>14*1.665*0.991</f>
        <v>23.100210000000001</v>
      </c>
      <c r="F2540" s="429" t="s">
        <v>946</v>
      </c>
      <c r="G2540" s="429" t="s">
        <v>956</v>
      </c>
    </row>
    <row r="2541" spans="2:7">
      <c r="D2541" s="320" t="s">
        <v>777</v>
      </c>
      <c r="E2541" s="320" t="s">
        <v>778</v>
      </c>
      <c r="F2541" s="320" t="s">
        <v>492</v>
      </c>
      <c r="G2541" s="320" t="s">
        <v>493</v>
      </c>
    </row>
    <row r="2542" spans="2:7">
      <c r="E2542" s="320">
        <f>(5600*100/119)/E2543</f>
        <v>1.4614541468761417</v>
      </c>
      <c r="F2542" s="320" t="s">
        <v>492</v>
      </c>
      <c r="G2542" s="320" t="s">
        <v>494</v>
      </c>
    </row>
    <row r="2543" spans="2:7" s="325" customFormat="1">
      <c r="C2543" s="48"/>
      <c r="E2543" s="325">
        <v>3220</v>
      </c>
      <c r="F2543" s="325" t="s">
        <v>35</v>
      </c>
      <c r="G2543" s="325" t="s">
        <v>495</v>
      </c>
    </row>
    <row r="2544" spans="2:7">
      <c r="B2544" s="38"/>
      <c r="C2544" s="37"/>
      <c r="D2544" s="38"/>
      <c r="E2544" s="38"/>
      <c r="F2544" s="320"/>
      <c r="G2544" s="320"/>
    </row>
    <row r="2545" spans="2:5">
      <c r="B2545" s="516" t="s">
        <v>780</v>
      </c>
      <c r="C2545" s="48">
        <v>3</v>
      </c>
      <c r="D2545" s="50" t="s">
        <v>781</v>
      </c>
    </row>
    <row r="2546" spans="2:5">
      <c r="B2546" s="516"/>
      <c r="D2546" s="325" t="s">
        <v>782</v>
      </c>
    </row>
    <row r="2547" spans="2:5">
      <c r="D2547" s="325" t="s">
        <v>783</v>
      </c>
    </row>
    <row r="2548" spans="2:5">
      <c r="D2548" s="325" t="s">
        <v>784</v>
      </c>
    </row>
    <row r="2549" spans="2:5">
      <c r="D2549" s="325" t="s">
        <v>785</v>
      </c>
    </row>
    <row r="2550" spans="2:5">
      <c r="D2550" s="325" t="s">
        <v>786</v>
      </c>
    </row>
    <row r="2551" spans="2:5">
      <c r="D2551" s="325" t="s">
        <v>787</v>
      </c>
    </row>
    <row r="2552" spans="2:5">
      <c r="D2552" s="325" t="s">
        <v>788</v>
      </c>
    </row>
    <row r="2553" spans="2:5">
      <c r="D2553" s="325" t="s">
        <v>789</v>
      </c>
    </row>
    <row r="2554" spans="2:5">
      <c r="D2554" s="325" t="s">
        <v>790</v>
      </c>
    </row>
    <row r="2555" spans="2:5">
      <c r="D2555" s="325" t="s">
        <v>791</v>
      </c>
    </row>
    <row r="2556" spans="2:5">
      <c r="D2556" s="325" t="s">
        <v>792</v>
      </c>
    </row>
    <row r="2557" spans="2:5">
      <c r="D2557" s="325" t="s">
        <v>793</v>
      </c>
    </row>
    <row r="2558" spans="2:5">
      <c r="B2558" s="38"/>
      <c r="C2558" s="37"/>
      <c r="D2558" s="38"/>
      <c r="E2558" s="38"/>
    </row>
    <row r="2559" spans="2:5">
      <c r="B2559" s="325" t="s">
        <v>794</v>
      </c>
      <c r="C2559" s="48">
        <v>29</v>
      </c>
      <c r="D2559" s="50" t="s">
        <v>795</v>
      </c>
    </row>
    <row r="2560" spans="2:5">
      <c r="D2560" s="325" t="s">
        <v>796</v>
      </c>
    </row>
    <row r="2561" spans="4:4">
      <c r="D2561" s="325" t="s">
        <v>797</v>
      </c>
    </row>
    <row r="2562" spans="4:4">
      <c r="D2562" s="325" t="s">
        <v>798</v>
      </c>
    </row>
    <row r="2563" spans="4:4">
      <c r="D2563" s="325" t="s">
        <v>799</v>
      </c>
    </row>
    <row r="2564" spans="4:4">
      <c r="D2564" s="325" t="s">
        <v>800</v>
      </c>
    </row>
    <row r="2565" spans="4:4">
      <c r="D2565" s="325" t="s">
        <v>801</v>
      </c>
    </row>
    <row r="2566" spans="4:4">
      <c r="D2566" s="325" t="s">
        <v>802</v>
      </c>
    </row>
    <row r="2567" spans="4:4">
      <c r="D2567" s="325" t="s">
        <v>803</v>
      </c>
    </row>
    <row r="2568" spans="4:4">
      <c r="D2568" s="325" t="s">
        <v>804</v>
      </c>
    </row>
    <row r="2569" spans="4:4">
      <c r="D2569" s="325" t="s">
        <v>805</v>
      </c>
    </row>
    <row r="2570" spans="4:4">
      <c r="D2570" s="325" t="s">
        <v>806</v>
      </c>
    </row>
    <row r="2571" spans="4:4">
      <c r="D2571" s="325" t="s">
        <v>807</v>
      </c>
    </row>
    <row r="2572" spans="4:4">
      <c r="D2572" s="325" t="s">
        <v>808</v>
      </c>
    </row>
    <row r="2574" spans="4:4">
      <c r="D2574" s="325" t="s">
        <v>809</v>
      </c>
    </row>
    <row r="2575" spans="4:4">
      <c r="D2575" s="325" t="s">
        <v>810</v>
      </c>
    </row>
    <row r="2576" spans="4:4">
      <c r="D2576" s="325" t="s">
        <v>811</v>
      </c>
    </row>
    <row r="2577" spans="4:4">
      <c r="D2577" s="325" t="s">
        <v>812</v>
      </c>
    </row>
    <row r="2578" spans="4:4">
      <c r="D2578" s="325" t="s">
        <v>813</v>
      </c>
    </row>
    <row r="2580" spans="4:4">
      <c r="D2580" s="50" t="s">
        <v>814</v>
      </c>
    </row>
    <row r="2581" spans="4:4">
      <c r="D2581" s="325" t="s">
        <v>815</v>
      </c>
    </row>
    <row r="2582" spans="4:4">
      <c r="D2582" s="325" t="s">
        <v>816</v>
      </c>
    </row>
    <row r="2583" spans="4:4">
      <c r="D2583" s="325" t="s">
        <v>817</v>
      </c>
    </row>
    <row r="2584" spans="4:4">
      <c r="D2584" s="325" t="s">
        <v>818</v>
      </c>
    </row>
    <row r="2585" spans="4:4">
      <c r="D2585" s="325" t="s">
        <v>819</v>
      </c>
    </row>
    <row r="2586" spans="4:4">
      <c r="D2586" s="325" t="s">
        <v>820</v>
      </c>
    </row>
    <row r="2587" spans="4:4">
      <c r="D2587" s="325" t="s">
        <v>821</v>
      </c>
    </row>
    <row r="2588" spans="4:4">
      <c r="D2588" s="325" t="s">
        <v>822</v>
      </c>
    </row>
    <row r="2589" spans="4:4">
      <c r="D2589" s="325" t="s">
        <v>823</v>
      </c>
    </row>
    <row r="2590" spans="4:4">
      <c r="D2590" s="325" t="s">
        <v>824</v>
      </c>
    </row>
    <row r="2591" spans="4:4">
      <c r="D2591" s="325" t="s">
        <v>825</v>
      </c>
    </row>
    <row r="2592" spans="4:4">
      <c r="D2592" s="325" t="s">
        <v>826</v>
      </c>
    </row>
    <row r="2593" spans="4:4">
      <c r="D2593" s="325" t="s">
        <v>827</v>
      </c>
    </row>
    <row r="2594" spans="4:4">
      <c r="D2594" s="325" t="s">
        <v>828</v>
      </c>
    </row>
    <row r="2595" spans="4:4">
      <c r="D2595" s="325" t="s">
        <v>829</v>
      </c>
    </row>
    <row r="2596" spans="4:4">
      <c r="D2596" s="325" t="s">
        <v>830</v>
      </c>
    </row>
    <row r="2597" spans="4:4">
      <c r="D2597" s="325" t="s">
        <v>831</v>
      </c>
    </row>
    <row r="2598" spans="4:4">
      <c r="D2598" s="325" t="s">
        <v>832</v>
      </c>
    </row>
    <row r="2599" spans="4:4">
      <c r="D2599" s="325" t="s">
        <v>833</v>
      </c>
    </row>
    <row r="2600" spans="4:4">
      <c r="D2600" s="325" t="s">
        <v>834</v>
      </c>
    </row>
    <row r="2601" spans="4:4">
      <c r="D2601" s="325" t="s">
        <v>835</v>
      </c>
    </row>
    <row r="2602" spans="4:4">
      <c r="D2602" s="325" t="s">
        <v>836</v>
      </c>
    </row>
    <row r="2603" spans="4:4">
      <c r="D2603" s="325" t="s">
        <v>837</v>
      </c>
    </row>
    <row r="2604" spans="4:4">
      <c r="D2604" s="325" t="s">
        <v>838</v>
      </c>
    </row>
    <row r="2605" spans="4:4">
      <c r="D2605" s="325" t="s">
        <v>839</v>
      </c>
    </row>
    <row r="2607" spans="4:4">
      <c r="D2607" s="325" t="s">
        <v>840</v>
      </c>
    </row>
    <row r="2608" spans="4:4">
      <c r="D2608" s="325" t="s">
        <v>841</v>
      </c>
    </row>
    <row r="2609" spans="4:4">
      <c r="D2609" s="325" t="s">
        <v>842</v>
      </c>
    </row>
    <row r="2610" spans="4:4">
      <c r="D2610" s="325" t="s">
        <v>843</v>
      </c>
    </row>
    <row r="2611" spans="4:4">
      <c r="D2611" s="325" t="s">
        <v>844</v>
      </c>
    </row>
    <row r="2612" spans="4:4">
      <c r="D2612" s="325" t="s">
        <v>845</v>
      </c>
    </row>
    <row r="2613" spans="4:4">
      <c r="D2613" s="325" t="s">
        <v>846</v>
      </c>
    </row>
    <row r="2614" spans="4:4">
      <c r="D2614" s="325" t="s">
        <v>847</v>
      </c>
    </row>
    <row r="2615" spans="4:4">
      <c r="D2615" s="325" t="s">
        <v>848</v>
      </c>
    </row>
    <row r="2616" spans="4:4">
      <c r="D2616" s="325" t="s">
        <v>849</v>
      </c>
    </row>
    <row r="2626" spans="2:7">
      <c r="B2626" s="38"/>
      <c r="C2626" s="37"/>
      <c r="D2626" s="38"/>
      <c r="E2626" s="38"/>
    </row>
    <row r="2627" spans="2:7">
      <c r="B2627" s="325" t="s">
        <v>854</v>
      </c>
    </row>
    <row r="2637" spans="2:7">
      <c r="E2637" s="44">
        <v>2</v>
      </c>
      <c r="F2637" s="325" t="s">
        <v>147</v>
      </c>
      <c r="G2637" s="325" t="s">
        <v>855</v>
      </c>
    </row>
    <row r="2685" spans="2:5">
      <c r="B2685" s="38"/>
      <c r="C2685" s="37"/>
      <c r="D2685" s="38"/>
      <c r="E2685" s="38"/>
    </row>
    <row r="2686" spans="2:5">
      <c r="B2686" s="232" t="s">
        <v>910</v>
      </c>
      <c r="C2686" s="48">
        <v>5</v>
      </c>
      <c r="D2686" s="516" t="s">
        <v>912</v>
      </c>
    </row>
    <row r="2687" spans="2:5">
      <c r="D2687" s="516"/>
    </row>
    <row r="2688" spans="2:5">
      <c r="D2688" s="516"/>
    </row>
    <row r="2689" spans="2:5">
      <c r="D2689" s="516"/>
    </row>
    <row r="2691" spans="2:5">
      <c r="B2691" s="38"/>
      <c r="C2691" s="37"/>
      <c r="D2691" s="38"/>
      <c r="E2691" s="38"/>
    </row>
    <row r="2692" spans="2:5">
      <c r="B2692" s="345" t="s">
        <v>919</v>
      </c>
      <c r="D2692" s="414" t="s">
        <v>913</v>
      </c>
    </row>
    <row r="2693" spans="2:5" ht="24">
      <c r="D2693" s="414" t="s">
        <v>914</v>
      </c>
    </row>
    <row r="2694" spans="2:5" ht="24">
      <c r="D2694" s="414" t="s">
        <v>915</v>
      </c>
    </row>
    <row r="2695" spans="2:5" s="345" customFormat="1">
      <c r="C2695" s="48"/>
      <c r="D2695" s="414"/>
    </row>
    <row r="2696" spans="2:5">
      <c r="D2696" s="50" t="s">
        <v>917</v>
      </c>
    </row>
    <row r="2697" spans="2:5">
      <c r="D2697" s="415" t="s">
        <v>916</v>
      </c>
    </row>
    <row r="2698" spans="2:5">
      <c r="D2698" s="415" t="s">
        <v>918</v>
      </c>
    </row>
    <row r="2700" spans="2:5">
      <c r="C2700" s="48">
        <v>14</v>
      </c>
    </row>
    <row r="2721" spans="3:3">
      <c r="C2721" s="48">
        <v>13</v>
      </c>
    </row>
    <row r="2746" spans="2:5">
      <c r="C2746" s="48">
        <v>11</v>
      </c>
      <c r="D2746" s="50" t="s">
        <v>921</v>
      </c>
    </row>
    <row r="2747" spans="2:5">
      <c r="D2747" s="516" t="s">
        <v>922</v>
      </c>
    </row>
    <row r="2748" spans="2:5">
      <c r="D2748" s="516"/>
    </row>
    <row r="2749" spans="2:5">
      <c r="D2749" s="516"/>
    </row>
    <row r="2750" spans="2:5">
      <c r="D2750" s="516"/>
    </row>
    <row r="2751" spans="2:5">
      <c r="B2751" s="38"/>
      <c r="C2751" s="37"/>
      <c r="D2751" s="38"/>
      <c r="E2751" s="38"/>
    </row>
    <row r="2752" spans="2:5" ht="15" customHeight="1">
      <c r="B2752" s="515" t="s">
        <v>968</v>
      </c>
      <c r="D2752" s="85"/>
    </row>
    <row r="2753" spans="2:7">
      <c r="B2753" s="515"/>
      <c r="D2753" s="85"/>
    </row>
    <row r="2754" spans="2:7">
      <c r="D2754" s="85"/>
    </row>
    <row r="2756" spans="2:7">
      <c r="F2756" s="449"/>
      <c r="G2756" s="449"/>
    </row>
    <row r="2780" spans="2:5">
      <c r="B2780" s="463"/>
    </row>
    <row r="2782" spans="2:5">
      <c r="B2782" s="38"/>
      <c r="C2782" s="37"/>
      <c r="D2782" s="38"/>
      <c r="E2782" s="38"/>
    </row>
    <row r="2783" spans="2:5">
      <c r="B2783" s="515" t="s">
        <v>977</v>
      </c>
    </row>
    <row r="2784" spans="2:5">
      <c r="B2784" s="515"/>
    </row>
  </sheetData>
  <mergeCells count="131">
    <mergeCell ref="D1982:D1985"/>
    <mergeCell ref="B2752:B2753"/>
    <mergeCell ref="D1968:D1969"/>
    <mergeCell ref="D1973:D1979"/>
    <mergeCell ref="D1638:D1652"/>
    <mergeCell ref="D1624:D1631"/>
    <mergeCell ref="D1505:D1507"/>
    <mergeCell ref="D1460:D1461"/>
    <mergeCell ref="D1463:D1466"/>
    <mergeCell ref="B2545:B2546"/>
    <mergeCell ref="D1987:D1999"/>
    <mergeCell ref="D1594:D1604"/>
    <mergeCell ref="D1908:D1911"/>
    <mergeCell ref="D1880:D1883"/>
    <mergeCell ref="D1902:D1906"/>
    <mergeCell ref="D1826:D1843"/>
    <mergeCell ref="D1862:D1867"/>
    <mergeCell ref="D1475:D1477"/>
    <mergeCell ref="B1470:B1471"/>
    <mergeCell ref="D2686:D2689"/>
    <mergeCell ref="D2747:D2750"/>
    <mergeCell ref="D2374:D2384"/>
    <mergeCell ref="B2374:B2375"/>
    <mergeCell ref="D2205:D2206"/>
    <mergeCell ref="D2214:D2215"/>
    <mergeCell ref="D2217:D2218"/>
    <mergeCell ref="D2219:D2222"/>
    <mergeCell ref="D2225:D2231"/>
    <mergeCell ref="D2240:D2242"/>
    <mergeCell ref="D2252:D2255"/>
    <mergeCell ref="D2257:D2267"/>
    <mergeCell ref="D2397:D2412"/>
    <mergeCell ref="D1000:D1002"/>
    <mergeCell ref="D1003:D1004"/>
    <mergeCell ref="D1470:D1473"/>
    <mergeCell ref="D1430:D1432"/>
    <mergeCell ref="D1008:D1021"/>
    <mergeCell ref="D1222:D1225"/>
    <mergeCell ref="D1231:D1233"/>
    <mergeCell ref="D1235:D1237"/>
    <mergeCell ref="D1228:D1229"/>
    <mergeCell ref="D1294:D1297"/>
    <mergeCell ref="D1304:D1306"/>
    <mergeCell ref="D1302:D1303"/>
    <mergeCell ref="D1311:D1313"/>
    <mergeCell ref="D1442:D1444"/>
    <mergeCell ref="D1336:D1339"/>
    <mergeCell ref="D1024:D1026"/>
    <mergeCell ref="D563:D564"/>
    <mergeCell ref="D642:D645"/>
    <mergeCell ref="D649:D651"/>
    <mergeCell ref="D653:D654"/>
    <mergeCell ref="D984:D985"/>
    <mergeCell ref="D962:D966"/>
    <mergeCell ref="D968:D972"/>
    <mergeCell ref="D974:D976"/>
    <mergeCell ref="D978:D982"/>
    <mergeCell ref="D639:D640"/>
    <mergeCell ref="D957:D961"/>
    <mergeCell ref="D576:D581"/>
    <mergeCell ref="D583:D584"/>
    <mergeCell ref="B1007:B1008"/>
    <mergeCell ref="B862:B863"/>
    <mergeCell ref="D124:D125"/>
    <mergeCell ref="D987:D990"/>
    <mergeCell ref="D993:D995"/>
    <mergeCell ref="D391:D394"/>
    <mergeCell ref="D479:D484"/>
    <mergeCell ref="D996:D997"/>
    <mergeCell ref="D546:D550"/>
    <mergeCell ref="D552:D556"/>
    <mergeCell ref="D558:D561"/>
    <mergeCell ref="D458:D463"/>
    <mergeCell ref="D465:D470"/>
    <mergeCell ref="D473:D477"/>
    <mergeCell ref="D926:D932"/>
    <mergeCell ref="D934:D939"/>
    <mergeCell ref="D660:D661"/>
    <mergeCell ref="B676:B677"/>
    <mergeCell ref="D663:D664"/>
    <mergeCell ref="D666:D667"/>
    <mergeCell ref="B324:B325"/>
    <mergeCell ref="D534:D537"/>
    <mergeCell ref="D539:D544"/>
    <mergeCell ref="B494:B495"/>
    <mergeCell ref="B504:B506"/>
    <mergeCell ref="D510:D512"/>
    <mergeCell ref="D515:D516"/>
    <mergeCell ref="D517:D521"/>
    <mergeCell ref="D506:D508"/>
    <mergeCell ref="D504:D505"/>
    <mergeCell ref="D524:D525"/>
    <mergeCell ref="D530:D533"/>
    <mergeCell ref="D486:D492"/>
    <mergeCell ref="D1029:D1030"/>
    <mergeCell ref="D1034:D1042"/>
    <mergeCell ref="D1173:D1176"/>
    <mergeCell ref="D1436:D1439"/>
    <mergeCell ref="D1632:D1636"/>
    <mergeCell ref="D1559:D1563"/>
    <mergeCell ref="D1446:D1449"/>
    <mergeCell ref="D1451:D1454"/>
    <mergeCell ref="D1482:D1483"/>
    <mergeCell ref="D1485:D1488"/>
    <mergeCell ref="D1490:D1491"/>
    <mergeCell ref="D1495:D1502"/>
    <mergeCell ref="D1566:D1568"/>
    <mergeCell ref="B2783:B2784"/>
    <mergeCell ref="D1677:D1687"/>
    <mergeCell ref="D1179:D1194"/>
    <mergeCell ref="D1205:D1209"/>
    <mergeCell ref="D1214:D1216"/>
    <mergeCell ref="D1137:D1142"/>
    <mergeCell ref="D1144:D1147"/>
    <mergeCell ref="D1149:D1151"/>
    <mergeCell ref="D1169:D1171"/>
    <mergeCell ref="D2386:D2393"/>
    <mergeCell ref="D2147:D2152"/>
    <mergeCell ref="D2155:D2159"/>
    <mergeCell ref="D2136:D2144"/>
    <mergeCell ref="D2119:D2121"/>
    <mergeCell ref="D2104:D2107"/>
    <mergeCell ref="D2109:D2112"/>
    <mergeCell ref="D2114:D2116"/>
    <mergeCell ref="D2022:D2023"/>
    <mergeCell ref="D2047:D2053"/>
    <mergeCell ref="D2093:D2101"/>
    <mergeCell ref="D2289:D2293"/>
    <mergeCell ref="D2295:D2310"/>
    <mergeCell ref="D2351:D2361"/>
    <mergeCell ref="D2363:D2372"/>
  </mergeCells>
  <hyperlinks>
    <hyperlink ref="B1379" r:id="rId1"/>
    <hyperlink ref="D1331" r:id="rId2" display="tel:%2B31 %280%296 23 49 84 68"/>
    <hyperlink ref="B2538" r:id="rId3"/>
    <hyperlink ref="B1677" r:id="rId4"/>
  </hyperlinks>
  <pageMargins left="0.75" right="0.75" top="1" bottom="1" header="0.5" footer="0.5"/>
  <pageSetup paperSize="9" orientation="portrait" horizontalDpi="4294967292" verticalDpi="4294967292" r:id="rId5"/>
  <drawing r:id="rId6"/>
  <legacyDrawing r:id="rId7"/>
</worksheet>
</file>

<file path=xl/worksheets/sheet5.xml><?xml version="1.0" encoding="utf-8"?>
<worksheet xmlns="http://schemas.openxmlformats.org/spreadsheetml/2006/main" xmlns:r="http://schemas.openxmlformats.org/officeDocument/2006/relationships">
  <dimension ref="A1:Q46"/>
  <sheetViews>
    <sheetView zoomScaleNormal="100" workbookViewId="0">
      <pane xSplit="4" ySplit="7" topLeftCell="L17" activePane="bottomRight" state="frozen"/>
      <selection pane="topRight" activeCell="E1" sqref="E1"/>
      <selection pane="bottomLeft" activeCell="A8" sqref="A8"/>
      <selection pane="bottomRight" activeCell="P16" sqref="P16"/>
    </sheetView>
  </sheetViews>
  <sheetFormatPr defaultRowHeight="15" outlineLevelCol="1"/>
  <cols>
    <col min="3" max="3" width="43" bestFit="1" customWidth="1"/>
    <col min="4" max="4" width="11.44140625" customWidth="1"/>
    <col min="6" max="6" width="11.77734375" bestFit="1" customWidth="1"/>
    <col min="7" max="7" width="4.6640625" bestFit="1" customWidth="1"/>
    <col min="8" max="8" width="4.21875" bestFit="1" customWidth="1"/>
    <col min="9" max="9" width="8.88671875" style="43"/>
    <col min="10" max="10" width="8.88671875" style="324"/>
    <col min="11" max="11" width="8.88671875" style="43"/>
    <col min="12" max="12" width="11" style="321" bestFit="1" customWidth="1"/>
    <col min="13" max="13" width="8.88671875" style="321"/>
    <col min="14" max="14" width="10.44140625" style="97" bestFit="1" customWidth="1"/>
    <col min="15" max="15" width="8.88671875" style="97"/>
    <col min="16" max="16" width="42.88671875" style="179" bestFit="1" customWidth="1" outlineLevel="1"/>
  </cols>
  <sheetData>
    <row r="1" spans="1:17" ht="19.5">
      <c r="A1" s="99" t="s">
        <v>39</v>
      </c>
      <c r="B1" s="100"/>
      <c r="C1" s="100"/>
      <c r="D1" s="100"/>
      <c r="E1" s="100"/>
      <c r="F1" s="100"/>
      <c r="G1" s="100"/>
      <c r="H1" s="100"/>
      <c r="I1" s="100"/>
      <c r="J1" s="100"/>
    </row>
    <row r="2" spans="1:17" ht="19.5">
      <c r="A2" s="99"/>
      <c r="B2" s="100"/>
      <c r="C2" s="100"/>
      <c r="D2" s="101"/>
      <c r="E2" s="101" t="s">
        <v>465</v>
      </c>
      <c r="F2" s="101"/>
      <c r="G2" s="101"/>
      <c r="H2" s="101"/>
      <c r="I2" s="101"/>
      <c r="J2" s="352"/>
      <c r="K2" s="101"/>
      <c r="L2" s="203"/>
      <c r="M2" s="203"/>
      <c r="N2" s="203"/>
      <c r="O2" s="203"/>
      <c r="P2" s="203"/>
    </row>
    <row r="3" spans="1:17">
      <c r="A3" s="102"/>
      <c r="B3" s="103"/>
      <c r="C3" s="102"/>
      <c r="D3" s="104"/>
      <c r="E3" s="105"/>
      <c r="F3" s="105"/>
      <c r="G3" s="105"/>
      <c r="H3" s="105"/>
      <c r="I3" s="541" t="s">
        <v>440</v>
      </c>
      <c r="J3" s="542"/>
      <c r="K3" s="542"/>
      <c r="L3" s="542"/>
      <c r="M3" s="542"/>
      <c r="N3" s="542"/>
      <c r="O3" s="542"/>
      <c r="P3" s="204"/>
    </row>
    <row r="4" spans="1:17" ht="15" customHeight="1">
      <c r="A4" s="102"/>
      <c r="B4" s="103"/>
      <c r="C4" s="102"/>
      <c r="D4" s="106" t="s">
        <v>441</v>
      </c>
      <c r="E4" s="107" t="s">
        <v>141</v>
      </c>
      <c r="F4" s="107" t="s">
        <v>140</v>
      </c>
      <c r="G4" s="107" t="s">
        <v>442</v>
      </c>
      <c r="H4" s="107" t="s">
        <v>443</v>
      </c>
      <c r="I4" s="170" t="s">
        <v>254</v>
      </c>
      <c r="J4" s="353" t="s">
        <v>856</v>
      </c>
      <c r="K4" s="170" t="s">
        <v>466</v>
      </c>
      <c r="L4" s="220" t="s">
        <v>852</v>
      </c>
      <c r="M4" s="344" t="s">
        <v>779</v>
      </c>
      <c r="N4" s="205" t="s">
        <v>498</v>
      </c>
      <c r="O4" s="211" t="s">
        <v>619</v>
      </c>
      <c r="P4" s="238" t="s">
        <v>724</v>
      </c>
    </row>
    <row r="5" spans="1:17">
      <c r="A5" s="108"/>
      <c r="B5" s="109"/>
      <c r="C5" s="108"/>
      <c r="D5" s="110" t="s">
        <v>444</v>
      </c>
      <c r="E5" s="111"/>
      <c r="F5" s="112"/>
      <c r="G5" s="112"/>
      <c r="H5" s="112"/>
      <c r="I5" s="112"/>
      <c r="J5" s="112"/>
      <c r="K5" s="112" t="s">
        <v>489</v>
      </c>
      <c r="L5" s="112" t="s">
        <v>488</v>
      </c>
      <c r="M5" s="112" t="s">
        <v>488</v>
      </c>
      <c r="N5" s="112" t="s">
        <v>488</v>
      </c>
      <c r="O5" s="112" t="s">
        <v>488</v>
      </c>
      <c r="P5" s="112"/>
    </row>
    <row r="6" spans="1:17">
      <c r="A6" s="100"/>
      <c r="B6" s="113" t="s">
        <v>445</v>
      </c>
      <c r="C6" s="113"/>
      <c r="D6" s="369" t="s">
        <v>866</v>
      </c>
      <c r="E6" s="114"/>
      <c r="F6" s="115"/>
      <c r="G6" s="115"/>
      <c r="H6" s="115"/>
      <c r="I6" s="368">
        <v>40787</v>
      </c>
      <c r="J6" s="368">
        <v>40909</v>
      </c>
      <c r="K6" s="368">
        <v>40952</v>
      </c>
      <c r="L6" s="368">
        <v>40939</v>
      </c>
      <c r="M6" s="368">
        <v>40938</v>
      </c>
      <c r="N6" s="368">
        <v>40878</v>
      </c>
      <c r="O6" s="368" t="s">
        <v>905</v>
      </c>
      <c r="P6" s="115"/>
    </row>
    <row r="7" spans="1:17">
      <c r="A7" s="100"/>
      <c r="B7" s="100"/>
      <c r="C7" s="116" t="s">
        <v>135</v>
      </c>
      <c r="D7" s="117"/>
      <c r="E7" s="118"/>
      <c r="F7" s="119"/>
      <c r="G7" s="119"/>
      <c r="H7" s="119"/>
      <c r="I7" s="119"/>
      <c r="J7" s="119"/>
      <c r="K7" s="119"/>
      <c r="L7" s="119"/>
      <c r="M7" s="119"/>
      <c r="N7" s="119"/>
      <c r="O7" s="119"/>
      <c r="P7" s="119"/>
    </row>
    <row r="8" spans="1:17" s="321" customFormat="1">
      <c r="A8" s="146"/>
      <c r="B8" s="100"/>
      <c r="C8" s="164" t="s">
        <v>962</v>
      </c>
      <c r="D8" s="54" t="s">
        <v>43</v>
      </c>
      <c r="E8" s="227">
        <v>1</v>
      </c>
      <c r="F8" s="227">
        <v>1</v>
      </c>
      <c r="G8" s="123"/>
      <c r="H8" s="124"/>
      <c r="I8" s="227">
        <v>1</v>
      </c>
      <c r="J8" s="227">
        <v>1</v>
      </c>
      <c r="K8" s="227">
        <v>1</v>
      </c>
      <c r="L8" s="227">
        <v>1</v>
      </c>
      <c r="M8" s="227">
        <v>1</v>
      </c>
      <c r="N8" s="227">
        <v>1</v>
      </c>
      <c r="O8" s="310">
        <v>1</v>
      </c>
      <c r="P8" s="311" t="s">
        <v>725</v>
      </c>
    </row>
    <row r="9" spans="1:17" s="321" customFormat="1">
      <c r="A9" s="146"/>
      <c r="B9" s="100"/>
      <c r="C9" s="173" t="s">
        <v>47</v>
      </c>
      <c r="D9" s="171" t="s">
        <v>41</v>
      </c>
      <c r="E9" s="127">
        <v>1050</v>
      </c>
      <c r="F9" s="127">
        <v>1000</v>
      </c>
      <c r="G9" s="329"/>
      <c r="H9" s="318"/>
      <c r="I9" s="227">
        <v>1050</v>
      </c>
      <c r="J9" s="227">
        <v>1050</v>
      </c>
      <c r="K9" s="227">
        <v>1050</v>
      </c>
      <c r="L9" s="227">
        <v>1050</v>
      </c>
      <c r="M9" s="227">
        <v>1050</v>
      </c>
      <c r="N9" s="227">
        <v>1050</v>
      </c>
      <c r="O9" s="304">
        <f>Notes!E1245</f>
        <v>1050</v>
      </c>
      <c r="P9" s="311" t="s">
        <v>725</v>
      </c>
    </row>
    <row r="10" spans="1:17" s="321" customFormat="1">
      <c r="A10" s="146"/>
      <c r="B10" s="100"/>
      <c r="C10" s="120" t="s">
        <v>463</v>
      </c>
      <c r="D10" s="121" t="s">
        <v>446</v>
      </c>
      <c r="E10" s="175">
        <f>E9/E8</f>
        <v>1050</v>
      </c>
      <c r="F10" s="175">
        <f>F9/F8</f>
        <v>1000</v>
      </c>
      <c r="G10" s="123"/>
      <c r="H10" s="124"/>
      <c r="I10" s="175">
        <f>I9/I8</f>
        <v>1050</v>
      </c>
      <c r="J10" s="175">
        <f t="shared" ref="J10:O10" si="0">J9/J8</f>
        <v>1050</v>
      </c>
      <c r="K10" s="175">
        <f t="shared" si="0"/>
        <v>1050</v>
      </c>
      <c r="L10" s="175">
        <f t="shared" si="0"/>
        <v>1050</v>
      </c>
      <c r="M10" s="175">
        <f t="shared" si="0"/>
        <v>1050</v>
      </c>
      <c r="N10" s="175">
        <f t="shared" si="0"/>
        <v>1050</v>
      </c>
      <c r="O10" s="296">
        <f t="shared" si="0"/>
        <v>1050</v>
      </c>
      <c r="P10" s="311" t="s">
        <v>770</v>
      </c>
    </row>
    <row r="11" spans="1:17" s="321" customFormat="1">
      <c r="A11" s="177"/>
      <c r="B11" s="100"/>
      <c r="C11" s="173" t="s">
        <v>40</v>
      </c>
      <c r="D11" s="172" t="s">
        <v>45</v>
      </c>
      <c r="E11" s="154">
        <v>0.83</v>
      </c>
      <c r="F11" s="154">
        <v>0.8</v>
      </c>
      <c r="G11" s="178"/>
      <c r="H11" s="154"/>
      <c r="I11" s="292">
        <v>0.83</v>
      </c>
      <c r="J11" s="292">
        <v>0.83</v>
      </c>
      <c r="K11" s="292">
        <v>0.83</v>
      </c>
      <c r="L11" s="292">
        <v>0.83</v>
      </c>
      <c r="M11" s="292">
        <v>0.83</v>
      </c>
      <c r="N11" s="292">
        <v>0.83</v>
      </c>
      <c r="O11" s="294">
        <f>Notes!E1244</f>
        <v>0.83499999999999996</v>
      </c>
      <c r="P11" s="311" t="s">
        <v>725</v>
      </c>
    </row>
    <row r="12" spans="1:17" s="321" customFormat="1">
      <c r="A12" s="146"/>
      <c r="B12" s="100"/>
      <c r="C12" s="125" t="s">
        <v>46</v>
      </c>
      <c r="D12" s="126" t="s">
        <v>45</v>
      </c>
      <c r="E12" s="174">
        <f>E10*E11/hours_a_year</f>
        <v>9.9486301369863014E-2</v>
      </c>
      <c r="F12" s="174">
        <f>F10*F11/hours_a_year</f>
        <v>9.1324200913242004E-2</v>
      </c>
      <c r="G12" s="123"/>
      <c r="H12" s="124"/>
      <c r="I12" s="174">
        <f>I10*I11/hours_a_year</f>
        <v>9.9486301369863014E-2</v>
      </c>
      <c r="J12" s="174">
        <f t="shared" ref="J12:O12" si="1">J10*J11/hours_a_year</f>
        <v>9.9486301369863014E-2</v>
      </c>
      <c r="K12" s="174">
        <f t="shared" si="1"/>
        <v>9.9486301369863014E-2</v>
      </c>
      <c r="L12" s="174">
        <f t="shared" si="1"/>
        <v>9.9486301369863014E-2</v>
      </c>
      <c r="M12" s="174">
        <f t="shared" si="1"/>
        <v>9.9486301369863014E-2</v>
      </c>
      <c r="N12" s="174">
        <f t="shared" si="1"/>
        <v>9.9486301369863014E-2</v>
      </c>
      <c r="O12" s="337">
        <f t="shared" si="1"/>
        <v>0.10008561643835616</v>
      </c>
      <c r="P12" s="311" t="s">
        <v>771</v>
      </c>
    </row>
    <row r="13" spans="1:17" s="290" customFormat="1">
      <c r="A13" s="100"/>
      <c r="B13" s="100"/>
      <c r="C13" s="120" t="s">
        <v>763</v>
      </c>
      <c r="D13" s="316" t="s">
        <v>329</v>
      </c>
      <c r="E13" s="317">
        <v>1000</v>
      </c>
      <c r="F13" s="317">
        <v>1000</v>
      </c>
      <c r="G13" s="327"/>
      <c r="H13" s="330"/>
      <c r="I13" s="317">
        <f>Notes!E728</f>
        <v>100</v>
      </c>
      <c r="J13" s="354">
        <v>1000</v>
      </c>
      <c r="K13" s="355">
        <v>1000</v>
      </c>
      <c r="L13" s="447">
        <f>Notes!E1667/kW_to_W</f>
        <v>3.04</v>
      </c>
      <c r="M13" s="447">
        <f>Notes!E2543*kW_to_MW</f>
        <v>3.22</v>
      </c>
      <c r="N13" s="447">
        <f>Notes!E1702/kW_to_W</f>
        <v>2.94</v>
      </c>
      <c r="O13" s="448">
        <f>Notes!E1241/kW_to_W</f>
        <v>2</v>
      </c>
      <c r="P13" s="336" t="s">
        <v>772</v>
      </c>
    </row>
    <row r="14" spans="1:17" s="321" customFormat="1">
      <c r="A14" s="100"/>
      <c r="B14" s="100"/>
      <c r="C14" s="322" t="s">
        <v>762</v>
      </c>
      <c r="D14" s="314" t="s">
        <v>765</v>
      </c>
      <c r="E14" s="338">
        <f>E10*E11</f>
        <v>871.5</v>
      </c>
      <c r="F14" s="338">
        <f>F10*F11</f>
        <v>800</v>
      </c>
      <c r="G14" s="328"/>
      <c r="H14" s="315"/>
      <c r="I14" s="338">
        <f>I10*I11</f>
        <v>871.5</v>
      </c>
      <c r="J14" s="338">
        <f t="shared" ref="J14" si="2">J10*J11</f>
        <v>871.5</v>
      </c>
      <c r="K14" s="338">
        <f t="shared" ref="K14:O14" si="3">K10*K11</f>
        <v>871.5</v>
      </c>
      <c r="L14" s="338">
        <f t="shared" si="3"/>
        <v>871.5</v>
      </c>
      <c r="M14" s="338">
        <f t="shared" si="3"/>
        <v>871.5</v>
      </c>
      <c r="N14" s="338">
        <f t="shared" si="3"/>
        <v>871.5</v>
      </c>
      <c r="O14" s="339">
        <f t="shared" si="3"/>
        <v>876.75</v>
      </c>
      <c r="P14" s="311" t="s">
        <v>764</v>
      </c>
    </row>
    <row r="15" spans="1:17" s="321" customFormat="1">
      <c r="A15" s="100"/>
      <c r="B15" s="100"/>
      <c r="C15" s="441" t="s">
        <v>29</v>
      </c>
      <c r="D15" s="171" t="s">
        <v>30</v>
      </c>
      <c r="E15" s="461">
        <f>(1000000*1)/E16/km2_to_m2</f>
        <v>6.6666666666666671E-3</v>
      </c>
      <c r="F15" s="226">
        <v>7.6920000000000001E-3</v>
      </c>
      <c r="G15" s="233"/>
      <c r="H15" s="124"/>
      <c r="I15" s="460">
        <f>(1000000*1)/I16/km2_to_m2</f>
        <v>5.5555555555555558E-3</v>
      </c>
      <c r="J15" s="124" t="s">
        <v>960</v>
      </c>
      <c r="K15" s="124" t="s">
        <v>960</v>
      </c>
      <c r="L15" s="459">
        <f>Notes!E1668/km2_to_m2</f>
        <v>2.0000000000000002E-5</v>
      </c>
      <c r="M15" s="459">
        <f>Notes!E2540/km2_to_m2</f>
        <v>2.310021E-5</v>
      </c>
      <c r="N15" s="459">
        <f>Notes!E1704/km2_to_m2</f>
        <v>1.9705055999999998E-5</v>
      </c>
      <c r="O15" s="453" t="s">
        <v>960</v>
      </c>
      <c r="P15" s="311" t="s">
        <v>965</v>
      </c>
      <c r="Q15" s="335"/>
    </row>
    <row r="16" spans="1:17" s="324" customFormat="1">
      <c r="A16" s="100"/>
      <c r="B16" s="100"/>
      <c r="C16" s="441" t="s">
        <v>942</v>
      </c>
      <c r="D16" s="314" t="s">
        <v>48</v>
      </c>
      <c r="E16" s="175">
        <f>E17*STC_insolation</f>
        <v>150</v>
      </c>
      <c r="F16" s="462">
        <f>(F13/kW_to_MW)/(F15*km2_to_m2)</f>
        <v>130.00520020800832</v>
      </c>
      <c r="G16" s="440"/>
      <c r="H16" s="124"/>
      <c r="I16" s="175">
        <f>I17*STC_insolation</f>
        <v>180</v>
      </c>
      <c r="J16" s="124" t="s">
        <v>960</v>
      </c>
      <c r="K16" s="124" t="s">
        <v>960</v>
      </c>
      <c r="L16" s="462">
        <f>(L13/kW_to_MW)/(L15*km2_to_m2)</f>
        <v>152</v>
      </c>
      <c r="M16" s="462">
        <f>(M13/kW_to_MW)/(M15*km2_to_m2)</f>
        <v>139.39267218782859</v>
      </c>
      <c r="N16" s="462">
        <f>(N13/kW_to_MW)/(N15*km2_to_m2)</f>
        <v>149.20028646455003</v>
      </c>
      <c r="O16" s="453" t="s">
        <v>960</v>
      </c>
      <c r="P16" s="311" t="s">
        <v>965</v>
      </c>
      <c r="Q16" s="335"/>
    </row>
    <row r="17" spans="1:17" s="324" customFormat="1">
      <c r="A17" s="100"/>
      <c r="B17" s="100"/>
      <c r="C17" s="441" t="s">
        <v>958</v>
      </c>
      <c r="D17" s="176" t="s">
        <v>24</v>
      </c>
      <c r="E17" s="124">
        <v>0.15</v>
      </c>
      <c r="F17" s="124">
        <v>0.13</v>
      </c>
      <c r="G17" s="451"/>
      <c r="H17" s="124"/>
      <c r="I17" s="124">
        <f>Notes!E782</f>
        <v>0.18</v>
      </c>
      <c r="J17" s="124" t="s">
        <v>960</v>
      </c>
      <c r="K17" s="124" t="s">
        <v>960</v>
      </c>
      <c r="L17" s="182">
        <f>L16/STC_insolation</f>
        <v>0.152</v>
      </c>
      <c r="M17" s="182">
        <f>M16/STC_insolation</f>
        <v>0.13939267218782858</v>
      </c>
      <c r="N17" s="182">
        <f>N16/STC_insolation</f>
        <v>0.14920028646455002</v>
      </c>
      <c r="O17" s="453" t="s">
        <v>960</v>
      </c>
      <c r="P17" s="357" t="s">
        <v>725</v>
      </c>
      <c r="Q17" s="335"/>
    </row>
    <row r="18" spans="1:17">
      <c r="A18" s="100"/>
      <c r="B18" s="100"/>
      <c r="C18" s="116" t="s">
        <v>136</v>
      </c>
      <c r="D18" s="128"/>
      <c r="E18" s="129"/>
      <c r="F18" s="129"/>
      <c r="G18" s="130"/>
      <c r="H18" s="129"/>
      <c r="I18" s="129"/>
      <c r="J18" s="129"/>
      <c r="K18" s="129"/>
      <c r="L18" s="129"/>
      <c r="M18" s="129"/>
      <c r="N18" s="129"/>
      <c r="O18" s="298"/>
      <c r="P18" s="312"/>
    </row>
    <row r="19" spans="1:17">
      <c r="A19" s="131"/>
      <c r="B19" s="131"/>
      <c r="C19" s="132" t="s">
        <v>19</v>
      </c>
      <c r="D19" s="133" t="s">
        <v>20</v>
      </c>
      <c r="E19" s="228">
        <v>0.5</v>
      </c>
      <c r="F19" s="134">
        <v>0.5</v>
      </c>
      <c r="G19" s="123"/>
      <c r="H19" s="124"/>
      <c r="I19" s="228">
        <v>0.5</v>
      </c>
      <c r="J19" s="228">
        <v>0.5</v>
      </c>
      <c r="K19" s="228">
        <v>0.5</v>
      </c>
      <c r="L19" s="228">
        <v>0.5</v>
      </c>
      <c r="M19" s="228">
        <v>0.5</v>
      </c>
      <c r="N19" s="228">
        <v>0.5</v>
      </c>
      <c r="O19" s="299">
        <v>0.5</v>
      </c>
      <c r="P19" s="356" t="s">
        <v>725</v>
      </c>
    </row>
    <row r="20" spans="1:17">
      <c r="A20" s="100"/>
      <c r="B20" s="100"/>
      <c r="C20" s="135" t="s">
        <v>137</v>
      </c>
      <c r="D20" s="136" t="s">
        <v>24</v>
      </c>
      <c r="E20" s="229">
        <v>0.06</v>
      </c>
      <c r="F20" s="124">
        <v>0.06</v>
      </c>
      <c r="G20" s="123"/>
      <c r="H20" s="124"/>
      <c r="I20" s="229">
        <f>Notes!E732</f>
        <v>6.5000000000000002E-2</v>
      </c>
      <c r="J20" s="229">
        <v>0.06</v>
      </c>
      <c r="K20" s="229">
        <v>0.06</v>
      </c>
      <c r="L20" s="229">
        <v>0.06</v>
      </c>
      <c r="M20" s="229">
        <v>0.06</v>
      </c>
      <c r="N20" s="229">
        <v>0.06</v>
      </c>
      <c r="O20" s="300">
        <v>0.06</v>
      </c>
      <c r="P20" s="356" t="s">
        <v>773</v>
      </c>
    </row>
    <row r="21" spans="1:17" ht="15.75">
      <c r="A21" s="137"/>
      <c r="B21" s="137"/>
      <c r="C21" s="120" t="s">
        <v>71</v>
      </c>
      <c r="D21" s="121" t="s">
        <v>20</v>
      </c>
      <c r="E21" s="230">
        <v>25</v>
      </c>
      <c r="F21" s="122">
        <v>25</v>
      </c>
      <c r="G21" s="123"/>
      <c r="H21" s="124"/>
      <c r="I21" s="230">
        <f>Notes!E730</f>
        <v>25</v>
      </c>
      <c r="J21" s="230">
        <v>25</v>
      </c>
      <c r="K21" s="231">
        <v>25</v>
      </c>
      <c r="L21" s="231">
        <v>25</v>
      </c>
      <c r="M21" s="231">
        <v>25</v>
      </c>
      <c r="N21" s="231">
        <v>25</v>
      </c>
      <c r="O21" s="297">
        <f>Notes!E1249</f>
        <v>25</v>
      </c>
      <c r="P21" s="356" t="s">
        <v>725</v>
      </c>
    </row>
    <row r="22" spans="1:17" ht="15.75">
      <c r="A22" s="137"/>
      <c r="B22" s="137"/>
      <c r="C22" s="120" t="s">
        <v>447</v>
      </c>
      <c r="D22" s="121" t="s">
        <v>139</v>
      </c>
      <c r="E22" s="230">
        <v>0</v>
      </c>
      <c r="F22" s="122">
        <v>0</v>
      </c>
      <c r="G22" s="123"/>
      <c r="H22" s="124"/>
      <c r="I22" s="230">
        <v>0</v>
      </c>
      <c r="J22" s="230">
        <v>0</v>
      </c>
      <c r="K22" s="231">
        <v>0</v>
      </c>
      <c r="L22" s="231">
        <v>0</v>
      </c>
      <c r="M22" s="231">
        <v>0</v>
      </c>
      <c r="N22" s="231">
        <v>0</v>
      </c>
      <c r="O22" s="301">
        <v>0</v>
      </c>
      <c r="P22" s="356" t="s">
        <v>725</v>
      </c>
    </row>
    <row r="23" spans="1:17">
      <c r="A23" s="100"/>
      <c r="B23" s="113" t="s">
        <v>448</v>
      </c>
      <c r="C23" s="113"/>
      <c r="D23" s="138"/>
      <c r="E23" s="139"/>
      <c r="F23" s="139"/>
      <c r="G23" s="140"/>
      <c r="H23" s="139"/>
      <c r="I23" s="139"/>
      <c r="J23" s="139"/>
      <c r="K23" s="139"/>
      <c r="L23" s="139"/>
      <c r="M23" s="139"/>
      <c r="N23" s="139"/>
      <c r="O23" s="302"/>
      <c r="P23" s="312"/>
    </row>
    <row r="24" spans="1:17">
      <c r="A24" s="100"/>
      <c r="B24" s="100"/>
      <c r="C24" s="116" t="s">
        <v>449</v>
      </c>
      <c r="D24" s="128"/>
      <c r="E24" s="129"/>
      <c r="F24" s="129"/>
      <c r="G24" s="130"/>
      <c r="H24" s="129"/>
      <c r="I24" s="129"/>
      <c r="J24" s="129"/>
      <c r="K24" s="129"/>
      <c r="L24" s="129"/>
      <c r="M24" s="129"/>
      <c r="N24" s="129"/>
      <c r="O24" s="298"/>
      <c r="P24" s="312"/>
    </row>
    <row r="25" spans="1:17">
      <c r="A25" s="100"/>
      <c r="B25" s="100"/>
      <c r="C25" s="141" t="s">
        <v>450</v>
      </c>
      <c r="D25" s="142" t="s">
        <v>726</v>
      </c>
      <c r="E25" s="143">
        <f>AVERAGE(I25,K25,O25,J25,L25,N25)</f>
        <v>2060807.520606769</v>
      </c>
      <c r="F25" s="143">
        <v>4500000</v>
      </c>
      <c r="G25" s="169"/>
      <c r="H25" s="124">
        <f>STDEV(I25:O25)/AVERAGE(I25:O25)</f>
        <v>0.16419858109653465</v>
      </c>
      <c r="I25" s="127">
        <f>Notes!E727/W_to_MW*exchange_rate_2011_2010</f>
        <v>2463000</v>
      </c>
      <c r="J25" s="127">
        <f>J26/W_to_MW*exchange_rate_2011_2010</f>
        <v>1941238.0799999998</v>
      </c>
      <c r="K25" s="180">
        <f>K26/W_to_MW</f>
        <v>1792078.8</v>
      </c>
      <c r="L25" s="180">
        <f>L26/W_to_MW</f>
        <v>1817758.8157894737</v>
      </c>
      <c r="M25" s="180"/>
      <c r="N25" s="180">
        <f>N26/W_to_MW</f>
        <v>1829761.024489796</v>
      </c>
      <c r="O25" s="303">
        <f>O26/W_to_MW</f>
        <v>2521008.4033613447</v>
      </c>
      <c r="P25" s="312" t="s">
        <v>725</v>
      </c>
    </row>
    <row r="26" spans="1:17">
      <c r="A26" s="144"/>
      <c r="B26" s="144"/>
      <c r="C26" s="166" t="s">
        <v>33</v>
      </c>
      <c r="D26" s="54" t="s">
        <v>147</v>
      </c>
      <c r="E26" s="154">
        <f>AVERAGE(I26,K26,J26,L26,N26,O26)</f>
        <v>2.065667840606769</v>
      </c>
      <c r="F26" s="154">
        <f>F25*W_to_MW</f>
        <v>4.5</v>
      </c>
      <c r="G26" s="178"/>
      <c r="H26" s="184"/>
      <c r="I26" s="154">
        <f>Notes!E727*exchange_rate_2011_2010</f>
        <v>2.4630000000000001</v>
      </c>
      <c r="J26" s="154">
        <f>Notes!E2637*exchange_rate_2011_2010</f>
        <v>1.9703999999999999</v>
      </c>
      <c r="K26" s="181">
        <f>Notes!E1539*exchange_rate_2011_2010</f>
        <v>1.7920787999999999</v>
      </c>
      <c r="L26" s="181">
        <f>L27+L29</f>
        <v>1.8177588157894737</v>
      </c>
      <c r="M26" s="181"/>
      <c r="N26" s="181">
        <f>N27+N29</f>
        <v>1.8297610244897959</v>
      </c>
      <c r="O26" s="295">
        <f>Notes!E1247+O29</f>
        <v>2.5210084033613445</v>
      </c>
      <c r="P26" s="312"/>
    </row>
    <row r="27" spans="1:17">
      <c r="A27" s="144"/>
      <c r="B27" s="144"/>
      <c r="C27" s="145" t="s">
        <v>145</v>
      </c>
      <c r="D27" s="54" t="s">
        <v>147</v>
      </c>
      <c r="E27" s="154"/>
      <c r="F27" s="154"/>
      <c r="G27" s="178"/>
      <c r="H27" s="154"/>
      <c r="I27" s="154"/>
      <c r="J27" s="154"/>
      <c r="K27" s="181">
        <f>Notes!E1540*exchange_rate_2011_2010</f>
        <v>1.0541640000000001</v>
      </c>
      <c r="L27" s="181">
        <f>Notes!E1666*exchange_rate_2011_2010</f>
        <v>1.4097434210526316</v>
      </c>
      <c r="M27" s="181">
        <f>Notes!E2542*exchange_rate_2011_2010</f>
        <v>1.4398246255023748</v>
      </c>
      <c r="N27" s="181">
        <f>Notes!E1701*exchange_rate_2011_2010</f>
        <v>1.4611487795918368</v>
      </c>
      <c r="O27" s="295"/>
      <c r="P27" s="312"/>
    </row>
    <row r="28" spans="1:17">
      <c r="A28" s="100"/>
      <c r="B28" s="100"/>
      <c r="C28" s="145" t="s">
        <v>146</v>
      </c>
      <c r="D28" s="54" t="s">
        <v>147</v>
      </c>
      <c r="E28" s="154"/>
      <c r="F28" s="154"/>
      <c r="G28" s="178"/>
      <c r="H28" s="154"/>
      <c r="I28" s="154"/>
      <c r="K28" s="181">
        <f>K26-K27</f>
        <v>0.73791479999999976</v>
      </c>
      <c r="L28" s="181"/>
      <c r="M28" s="181"/>
      <c r="N28" s="181"/>
      <c r="O28" s="295"/>
      <c r="P28" s="312"/>
    </row>
    <row r="29" spans="1:17">
      <c r="A29" s="144"/>
      <c r="B29" s="144"/>
      <c r="C29" s="165" t="s">
        <v>411</v>
      </c>
      <c r="D29" s="54" t="s">
        <v>147</v>
      </c>
      <c r="E29" s="154"/>
      <c r="F29" s="154"/>
      <c r="G29" s="178"/>
      <c r="H29" s="154"/>
      <c r="I29" s="154"/>
      <c r="J29" s="154"/>
      <c r="K29" s="154"/>
      <c r="L29" s="181">
        <f>Notes!E1665*exchange_rate_2011_2010</f>
        <v>0.40801539473684212</v>
      </c>
      <c r="M29" s="181"/>
      <c r="N29" s="181">
        <f>Notes!E1700*exchange_rate_2011_2010</f>
        <v>0.36861224489795918</v>
      </c>
      <c r="O29" s="295">
        <f>Notes!E1248</f>
        <v>0.42016806722689076</v>
      </c>
      <c r="P29" s="312"/>
    </row>
    <row r="30" spans="1:17">
      <c r="A30" s="144"/>
      <c r="B30" s="144"/>
      <c r="C30" s="165" t="s">
        <v>281</v>
      </c>
      <c r="D30" s="54" t="s">
        <v>147</v>
      </c>
      <c r="E30" s="154"/>
      <c r="F30" s="154"/>
      <c r="G30" s="178"/>
      <c r="H30" s="154"/>
      <c r="I30" s="154"/>
      <c r="J30" s="154"/>
      <c r="K30" s="181"/>
      <c r="L30" s="181"/>
      <c r="M30" s="181"/>
      <c r="N30" s="181"/>
      <c r="O30" s="295"/>
      <c r="P30" s="312"/>
    </row>
    <row r="31" spans="1:17">
      <c r="A31" s="100"/>
      <c r="B31" s="100"/>
      <c r="C31" s="165" t="s">
        <v>136</v>
      </c>
      <c r="D31" s="54" t="s">
        <v>147</v>
      </c>
      <c r="E31" s="154"/>
      <c r="F31" s="154"/>
      <c r="G31" s="178"/>
      <c r="H31" s="154"/>
      <c r="I31" s="154"/>
      <c r="J31" s="154"/>
      <c r="K31" s="181"/>
      <c r="L31" s="181"/>
      <c r="M31" s="181"/>
      <c r="N31" s="181"/>
      <c r="O31" s="295"/>
      <c r="P31" s="312"/>
    </row>
    <row r="32" spans="1:17">
      <c r="A32" s="146"/>
      <c r="B32" s="100"/>
      <c r="C32" s="147" t="s">
        <v>16</v>
      </c>
      <c r="D32" s="142" t="s">
        <v>138</v>
      </c>
      <c r="E32" s="154">
        <v>0</v>
      </c>
      <c r="F32" s="154">
        <v>0</v>
      </c>
      <c r="G32" s="178"/>
      <c r="H32" s="154"/>
      <c r="I32" s="292">
        <v>0</v>
      </c>
      <c r="J32" s="292">
        <v>0</v>
      </c>
      <c r="K32" s="292">
        <v>0</v>
      </c>
      <c r="L32" s="292">
        <v>0</v>
      </c>
      <c r="M32" s="292"/>
      <c r="N32" s="292">
        <v>0</v>
      </c>
      <c r="O32" s="358">
        <v>0</v>
      </c>
      <c r="P32" s="356" t="s">
        <v>725</v>
      </c>
    </row>
    <row r="33" spans="1:16">
      <c r="A33" s="100"/>
      <c r="B33" s="100"/>
      <c r="C33" s="148" t="s">
        <v>451</v>
      </c>
      <c r="D33" s="128"/>
      <c r="E33" s="129"/>
      <c r="F33" s="129"/>
      <c r="G33" s="130"/>
      <c r="H33" s="129"/>
      <c r="I33" s="129"/>
      <c r="J33" s="129"/>
      <c r="K33" s="129"/>
      <c r="L33" s="129"/>
      <c r="M33" s="129"/>
      <c r="N33" s="129"/>
      <c r="O33" s="298"/>
      <c r="P33" s="356"/>
    </row>
    <row r="34" spans="1:16">
      <c r="A34" s="100"/>
      <c r="B34" s="100"/>
      <c r="C34" s="149" t="s">
        <v>452</v>
      </c>
      <c r="D34" s="142" t="s">
        <v>453</v>
      </c>
      <c r="E34" s="150">
        <f>AVERAGE(I34,O34,J34,K34,L34,N34)</f>
        <v>23673.572738454488</v>
      </c>
      <c r="F34" s="151">
        <v>56250</v>
      </c>
      <c r="G34" s="169"/>
      <c r="H34" s="124">
        <f>STDEV(I34:O34)/AVERAGE(I34:O34)</f>
        <v>0.16114760582138302</v>
      </c>
      <c r="I34" s="127">
        <f>I35/W_to_MW/(I14*kW_to_MW)</f>
        <v>28261.617900172121</v>
      </c>
      <c r="J34" s="127">
        <f>J35/W_to_MW/(J14*kW_to_MW)</f>
        <v>22609.294320137691</v>
      </c>
      <c r="K34" s="127">
        <f>K35/W_to_MW/(K14*kW_to_MW)</f>
        <v>20563.153184165232</v>
      </c>
      <c r="L34" s="127">
        <f>L35/W_to_MW/(L14*kW_to_MW)</f>
        <v>20857.81773711387</v>
      </c>
      <c r="M34" s="177"/>
      <c r="N34" s="127">
        <f>N35/W_to_MW/(N14*kW_to_MW)</f>
        <v>20995.536712447454</v>
      </c>
      <c r="O34" s="127">
        <f>O35/W_to_MW/(O14*kW_to_MW)</f>
        <v>28754.016576690556</v>
      </c>
      <c r="P34" s="357" t="s">
        <v>725</v>
      </c>
    </row>
    <row r="35" spans="1:16" s="321" customFormat="1">
      <c r="A35" s="100"/>
      <c r="B35" s="100"/>
      <c r="C35" s="152"/>
      <c r="D35" s="142" t="s">
        <v>651</v>
      </c>
      <c r="E35" s="183"/>
      <c r="F35" s="183"/>
      <c r="G35" s="193"/>
      <c r="H35" s="154"/>
      <c r="I35" s="183">
        <f>Notes!E729*I26</f>
        <v>2.4630000000000003E-2</v>
      </c>
      <c r="J35" s="183">
        <f>0.01*J26</f>
        <v>1.9703999999999999E-2</v>
      </c>
      <c r="K35" s="183">
        <f t="shared" ref="K35:N35" si="4">0.01*K26</f>
        <v>1.7920788E-2</v>
      </c>
      <c r="L35" s="183">
        <f t="shared" si="4"/>
        <v>1.8177588157894737E-2</v>
      </c>
      <c r="M35" s="331"/>
      <c r="N35" s="183">
        <f t="shared" si="4"/>
        <v>1.8297610244897958E-2</v>
      </c>
      <c r="O35" s="332">
        <f>Notes!E1246*O26</f>
        <v>2.5210084033613446E-2</v>
      </c>
      <c r="P35" s="356"/>
    </row>
    <row r="36" spans="1:16">
      <c r="A36" s="100"/>
      <c r="B36" s="100"/>
      <c r="C36" s="149" t="s">
        <v>454</v>
      </c>
      <c r="D36" s="142" t="s">
        <v>453</v>
      </c>
      <c r="E36" s="153">
        <v>0</v>
      </c>
      <c r="F36" s="153">
        <v>0</v>
      </c>
      <c r="G36" s="123"/>
      <c r="H36" s="124"/>
      <c r="I36" s="154"/>
      <c r="J36" s="154"/>
      <c r="K36" s="179"/>
      <c r="L36" s="179"/>
      <c r="M36" s="179"/>
      <c r="N36" s="179"/>
      <c r="O36" s="297"/>
      <c r="P36" s="356"/>
    </row>
    <row r="37" spans="1:16">
      <c r="A37" s="100"/>
      <c r="B37" s="113" t="s">
        <v>455</v>
      </c>
      <c r="C37" s="113"/>
      <c r="D37" s="138"/>
      <c r="E37" s="139"/>
      <c r="F37" s="139"/>
      <c r="G37" s="140"/>
      <c r="H37" s="139"/>
      <c r="I37" s="139"/>
      <c r="J37" s="139"/>
      <c r="K37" s="139"/>
      <c r="L37" s="139"/>
      <c r="M37" s="139"/>
      <c r="N37" s="139"/>
      <c r="O37" s="302"/>
      <c r="P37" s="312"/>
    </row>
    <row r="38" spans="1:16">
      <c r="A38" s="100"/>
      <c r="B38" s="144"/>
      <c r="C38" s="155" t="s">
        <v>456</v>
      </c>
      <c r="D38" s="142" t="s">
        <v>138</v>
      </c>
      <c r="E38" s="156">
        <f>SUM(E40+E39,E41,E44,E45)</f>
        <v>161.11103208884987</v>
      </c>
      <c r="F38" s="156">
        <f>SUM(F40+F39,F41,F44,F45)</f>
        <v>373.95</v>
      </c>
      <c r="G38" s="123">
        <f>(E38/F38)-1</f>
        <v>-0.56916424097111951</v>
      </c>
      <c r="H38" s="124"/>
      <c r="I38" s="156">
        <f>SUM(I40+I39,I41,I44,I45)</f>
        <v>198.5048265715925</v>
      </c>
      <c r="J38" s="156">
        <f t="shared" ref="J38" si="5">SUM(J40+J39,J41,J44,J45)</f>
        <v>152.05781216013111</v>
      </c>
      <c r="K38" s="156">
        <f t="shared" ref="K38" si="6">SUM(K40+K39,K41,K44,K45)</f>
        <v>140.07992044206213</v>
      </c>
      <c r="L38" s="156">
        <f t="shared" ref="L38" si="7">SUM(L40+L39,L41,L44,L45)</f>
        <v>142.08722869700068</v>
      </c>
      <c r="M38" s="156"/>
      <c r="N38" s="156">
        <f t="shared" ref="N38" si="8">SUM(N40+N39,N41,N44,N45)</f>
        <v>143.02539527754959</v>
      </c>
      <c r="O38" s="305">
        <f>SUM(O39,O40,O41,O43,O44)</f>
        <v>196.89258081333475</v>
      </c>
      <c r="P38" s="312" t="s">
        <v>725</v>
      </c>
    </row>
    <row r="39" spans="1:16">
      <c r="A39" s="100"/>
      <c r="B39" s="144"/>
      <c r="C39" s="157" t="s">
        <v>457</v>
      </c>
      <c r="D39" s="142" t="s">
        <v>138</v>
      </c>
      <c r="E39" s="158">
        <f>(E25+E22-E32)/2*E20*((E21+E19)/E21)/E10</f>
        <v>60.057819171968696</v>
      </c>
      <c r="F39" s="158">
        <f>(F25+F22-F32)/2*F20*((F21+F19)/F21)/F10</f>
        <v>137.69999999999999</v>
      </c>
      <c r="G39" s="123">
        <f t="shared" ref="G39:G42" si="9">(E39/F39)-1</f>
        <v>-0.56385026018904361</v>
      </c>
      <c r="H39" s="124"/>
      <c r="I39" s="158">
        <f>(I25+I22-I32)/2*I20*((I21+I19)/I21)/I10</f>
        <v>77.760428571428562</v>
      </c>
      <c r="J39" s="158">
        <f>(J25+J22-J32)/2*J20*((J21+J19)/J21)/J10</f>
        <v>56.573224045714277</v>
      </c>
      <c r="K39" s="158">
        <f>(K25+K22-K32)/2*K20*((K21+K19)/K21)/K10</f>
        <v>52.226296457142858</v>
      </c>
      <c r="L39" s="158">
        <f>(L25+L22-L32)/2*L20*((L21+L19)/L21)/L10</f>
        <v>52.974685488721811</v>
      </c>
      <c r="M39" s="158"/>
      <c r="N39" s="158">
        <f>(N25+N22-N32)/2*N20*((N21+N19)/N21)/N10</f>
        <v>53.324464142274053</v>
      </c>
      <c r="O39" s="306">
        <f>(O25+O22-O32)/2*O20*((O21+O19)/O21)/O10</f>
        <v>73.469387755102048</v>
      </c>
      <c r="P39" s="312"/>
    </row>
    <row r="40" spans="1:16">
      <c r="A40" s="100"/>
      <c r="B40" s="144"/>
      <c r="C40" s="157" t="s">
        <v>458</v>
      </c>
      <c r="D40" s="142" t="s">
        <v>138</v>
      </c>
      <c r="E40" s="158">
        <f>(E25-(E22-E32))/E21/E10</f>
        <v>78.506953165972149</v>
      </c>
      <c r="F40" s="158">
        <f>(F25-(F22-F32))/F21/F10</f>
        <v>180</v>
      </c>
      <c r="G40" s="123">
        <f t="shared" si="9"/>
        <v>-0.56385026018904361</v>
      </c>
      <c r="H40" s="124"/>
      <c r="I40" s="158">
        <f>(I25-(I22-I32))/I21/I10</f>
        <v>93.828571428571422</v>
      </c>
      <c r="J40" s="158">
        <f>(J25-(J22-J32))/J21/J10</f>
        <v>73.951926857142851</v>
      </c>
      <c r="K40" s="158">
        <f>(K25-(K22-K32))/K21/K10</f>
        <v>68.269668571428568</v>
      </c>
      <c r="L40" s="158">
        <f>(L25-(L22-L32))/L21/L10</f>
        <v>69.247954887218043</v>
      </c>
      <c r="M40" s="158"/>
      <c r="N40" s="158">
        <f>(N25-(N22-N32))/N21/N10</f>
        <v>69.705181885325572</v>
      </c>
      <c r="O40" s="306">
        <f>(O25-(O22-O32))/O21/O10</f>
        <v>96.038415366146467</v>
      </c>
      <c r="P40" s="312"/>
    </row>
    <row r="41" spans="1:16">
      <c r="A41" s="100"/>
      <c r="B41" s="144"/>
      <c r="C41" s="157" t="s">
        <v>459</v>
      </c>
      <c r="D41" s="142" t="s">
        <v>138</v>
      </c>
      <c r="E41" s="158">
        <f>SUM(E42:E43)</f>
        <v>22.546259750909037</v>
      </c>
      <c r="F41" s="158">
        <f>SUM(F42:F43)</f>
        <v>56.25</v>
      </c>
      <c r="G41" s="123">
        <f t="shared" si="9"/>
        <v>-0.59917760442828372</v>
      </c>
      <c r="H41" s="124"/>
      <c r="I41" s="158">
        <f>SUM(I42:I43)</f>
        <v>26.915826571592497</v>
      </c>
      <c r="J41" s="158">
        <f t="shared" ref="J41" si="10">SUM(J42:J43)</f>
        <v>21.532661257273993</v>
      </c>
      <c r="K41" s="158">
        <f t="shared" ref="K41" si="11">SUM(K42:K43)</f>
        <v>19.583955413490699</v>
      </c>
      <c r="L41" s="158">
        <f t="shared" ref="L41" si="12">SUM(L42:L43)</f>
        <v>19.864588321060829</v>
      </c>
      <c r="M41" s="158"/>
      <c r="N41" s="158">
        <f t="shared" ref="N41" si="13">SUM(N42:N43)</f>
        <v>19.995749249949956</v>
      </c>
      <c r="O41" s="306">
        <f>SUM(O42:O43)</f>
        <v>27.384777692086242</v>
      </c>
      <c r="P41" s="312"/>
    </row>
    <row r="42" spans="1:16">
      <c r="A42" s="100"/>
      <c r="B42" s="144"/>
      <c r="C42" s="152" t="s">
        <v>460</v>
      </c>
      <c r="D42" s="142" t="s">
        <v>138</v>
      </c>
      <c r="E42" s="159">
        <f>E34/E10</f>
        <v>22.546259750909037</v>
      </c>
      <c r="F42" s="159">
        <f>F34/F10</f>
        <v>56.25</v>
      </c>
      <c r="G42" s="123">
        <f t="shared" si="9"/>
        <v>-0.59917760442828372</v>
      </c>
      <c r="H42" s="124"/>
      <c r="I42" s="159">
        <f>I34/I10</f>
        <v>26.915826571592497</v>
      </c>
      <c r="J42" s="159">
        <f>J34/J10</f>
        <v>21.532661257273993</v>
      </c>
      <c r="K42" s="159">
        <f>K34/K10</f>
        <v>19.583955413490699</v>
      </c>
      <c r="L42" s="159">
        <f>L34/L10</f>
        <v>19.864588321060829</v>
      </c>
      <c r="M42" s="159"/>
      <c r="N42" s="159">
        <f>N34/N10</f>
        <v>19.995749249949956</v>
      </c>
      <c r="O42" s="307">
        <f>O34/O10</f>
        <v>27.384777692086242</v>
      </c>
      <c r="P42" s="333"/>
    </row>
    <row r="43" spans="1:16">
      <c r="A43" s="100"/>
      <c r="B43" s="144"/>
      <c r="C43" s="152" t="s">
        <v>461</v>
      </c>
      <c r="D43" s="142" t="s">
        <v>138</v>
      </c>
      <c r="E43" s="158">
        <f>E36</f>
        <v>0</v>
      </c>
      <c r="F43" s="158">
        <f>F36</f>
        <v>0</v>
      </c>
      <c r="G43" s="123">
        <v>0</v>
      </c>
      <c r="H43" s="124"/>
      <c r="I43" s="158">
        <f>I36</f>
        <v>0</v>
      </c>
      <c r="J43" s="158">
        <f t="shared" ref="J43" si="14">J36</f>
        <v>0</v>
      </c>
      <c r="K43" s="158">
        <f t="shared" ref="K43" si="15">K36</f>
        <v>0</v>
      </c>
      <c r="L43" s="158">
        <f t="shared" ref="L43" si="16">L36</f>
        <v>0</v>
      </c>
      <c r="M43" s="158"/>
      <c r="N43" s="158">
        <f t="shared" ref="N43:O43" si="17">N36</f>
        <v>0</v>
      </c>
      <c r="O43" s="306">
        <f t="shared" si="17"/>
        <v>0</v>
      </c>
      <c r="P43" s="312"/>
    </row>
    <row r="44" spans="1:16">
      <c r="A44" s="100"/>
      <c r="B44" s="144"/>
      <c r="C44" s="157" t="s">
        <v>464</v>
      </c>
      <c r="D44" s="142" t="s">
        <v>138</v>
      </c>
      <c r="E44" s="160">
        <v>0</v>
      </c>
      <c r="F44" s="160">
        <v>0</v>
      </c>
      <c r="G44" s="123">
        <v>0</v>
      </c>
      <c r="H44" s="124"/>
      <c r="I44" s="160">
        <v>0</v>
      </c>
      <c r="J44" s="160">
        <v>0</v>
      </c>
      <c r="K44" s="160">
        <v>0</v>
      </c>
      <c r="L44" s="160">
        <v>0</v>
      </c>
      <c r="M44" s="160"/>
      <c r="N44" s="160">
        <v>0</v>
      </c>
      <c r="O44" s="308">
        <v>0</v>
      </c>
      <c r="P44" s="312"/>
    </row>
    <row r="45" spans="1:16">
      <c r="A45" s="100"/>
      <c r="B45" s="144"/>
      <c r="C45" s="157" t="s">
        <v>462</v>
      </c>
      <c r="D45" s="161" t="s">
        <v>138</v>
      </c>
      <c r="E45" s="162">
        <v>0</v>
      </c>
      <c r="F45" s="162">
        <v>0</v>
      </c>
      <c r="G45" s="167">
        <v>0</v>
      </c>
      <c r="H45" s="163"/>
      <c r="I45" s="162">
        <v>0</v>
      </c>
      <c r="J45" s="222">
        <v>0</v>
      </c>
      <c r="K45" s="222">
        <v>0</v>
      </c>
      <c r="L45" s="222">
        <v>0</v>
      </c>
      <c r="M45" s="343"/>
      <c r="N45" s="222">
        <v>0</v>
      </c>
      <c r="O45" s="309">
        <v>0</v>
      </c>
      <c r="P45" s="313"/>
    </row>
    <row r="46" spans="1:16">
      <c r="G46" s="168"/>
      <c r="O46" s="324"/>
    </row>
  </sheetData>
  <mergeCells count="1">
    <mergeCell ref="I3:O3"/>
  </mergeCells>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sheetPr>
    <tabColor rgb="FFFFFF00"/>
  </sheetPr>
  <dimension ref="B1:H335"/>
  <sheetViews>
    <sheetView zoomScale="115" zoomScaleNormal="115" zoomScalePageLayoutView="125" workbookViewId="0">
      <selection activeCell="D13" sqref="D13"/>
    </sheetView>
  </sheetViews>
  <sheetFormatPr defaultColWidth="10.6640625" defaultRowHeight="15"/>
  <cols>
    <col min="1" max="1" width="3.44140625" style="1" customWidth="1"/>
    <col min="2" max="2" width="15.21875" style="1" customWidth="1"/>
    <col min="3" max="3" width="40.6640625" style="2" bestFit="1" customWidth="1"/>
    <col min="4" max="4" width="16.5546875" style="2" bestFit="1" customWidth="1"/>
    <col min="5" max="5" width="10.6640625" style="1"/>
    <col min="6" max="6" width="10.77734375" style="2" customWidth="1"/>
    <col min="7" max="7" width="12.21875" style="1" bestFit="1" customWidth="1"/>
    <col min="8" max="16384" width="10.6640625" style="1"/>
  </cols>
  <sheetData>
    <row r="1" spans="2:8">
      <c r="C1" s="3"/>
      <c r="D1" s="3"/>
      <c r="F1" s="270"/>
    </row>
    <row r="2" spans="2:8">
      <c r="C2" s="3" t="s">
        <v>961</v>
      </c>
      <c r="D2" s="3"/>
      <c r="F2" s="270"/>
    </row>
    <row r="3" spans="2:8">
      <c r="B3" s="8"/>
      <c r="C3" s="454"/>
      <c r="D3" s="454"/>
      <c r="F3" s="3"/>
    </row>
    <row r="4" spans="2:8">
      <c r="C4" s="13"/>
      <c r="D4" s="13"/>
      <c r="E4" s="543" t="s">
        <v>720</v>
      </c>
      <c r="F4" s="544"/>
      <c r="G4" s="545"/>
    </row>
    <row r="5" spans="2:8">
      <c r="C5" s="12"/>
      <c r="D5" s="22"/>
      <c r="E5" s="23" t="s">
        <v>74</v>
      </c>
      <c r="F5" s="19" t="s">
        <v>74</v>
      </c>
      <c r="G5" s="474" t="s">
        <v>74</v>
      </c>
      <c r="H5" s="476"/>
    </row>
    <row r="6" spans="2:8">
      <c r="C6" s="14" t="s">
        <v>11</v>
      </c>
      <c r="D6" s="21"/>
      <c r="E6" s="22" t="s">
        <v>975</v>
      </c>
      <c r="F6" s="26" t="s">
        <v>983</v>
      </c>
      <c r="G6" s="474" t="s">
        <v>974</v>
      </c>
    </row>
    <row r="7" spans="2:8">
      <c r="C7" s="15"/>
      <c r="D7" s="20"/>
      <c r="E7" s="27" t="s">
        <v>976</v>
      </c>
      <c r="F7" s="19" t="s">
        <v>75</v>
      </c>
      <c r="G7" s="475" t="s">
        <v>75</v>
      </c>
    </row>
    <row r="8" spans="2:8">
      <c r="B8" s="274" t="s">
        <v>718</v>
      </c>
      <c r="C8" s="274"/>
      <c r="D8" s="275"/>
      <c r="E8" s="277"/>
      <c r="F8" s="276"/>
      <c r="G8" s="276"/>
    </row>
    <row r="9" spans="2:8">
      <c r="B9" s="270"/>
      <c r="C9" s="16" t="s">
        <v>12</v>
      </c>
      <c r="D9" s="442" t="s">
        <v>13</v>
      </c>
      <c r="E9" s="18">
        <v>1</v>
      </c>
      <c r="F9" s="24">
        <v>1</v>
      </c>
      <c r="G9" s="24">
        <v>20</v>
      </c>
    </row>
    <row r="10" spans="2:8">
      <c r="B10" s="270"/>
      <c r="C10" s="17" t="s">
        <v>72</v>
      </c>
      <c r="D10" s="443" t="s">
        <v>24</v>
      </c>
      <c r="E10" s="456">
        <v>0.8</v>
      </c>
      <c r="F10" s="457">
        <f>Calculations!E11</f>
        <v>0.83</v>
      </c>
      <c r="G10" s="470">
        <f t="shared" ref="G10:G24" si="0">F10</f>
        <v>0.83</v>
      </c>
    </row>
    <row r="11" spans="2:8">
      <c r="B11" s="270"/>
      <c r="C11" s="17" t="s">
        <v>21</v>
      </c>
      <c r="D11" s="443" t="s">
        <v>947</v>
      </c>
      <c r="E11" s="18">
        <v>1000</v>
      </c>
      <c r="F11" s="340">
        <f>Calculations!E10</f>
        <v>1050</v>
      </c>
      <c r="G11" s="24">
        <f t="shared" si="0"/>
        <v>1050</v>
      </c>
    </row>
    <row r="12" spans="2:8">
      <c r="B12" s="270"/>
      <c r="C12" s="17" t="s">
        <v>26</v>
      </c>
      <c r="D12" s="443" t="s">
        <v>24</v>
      </c>
      <c r="E12" s="456">
        <f>Calculations!F17</f>
        <v>0.13</v>
      </c>
      <c r="F12" s="457">
        <f>Calculations!E17</f>
        <v>0.15</v>
      </c>
      <c r="G12" s="470">
        <f t="shared" si="0"/>
        <v>0.15</v>
      </c>
    </row>
    <row r="13" spans="2:8">
      <c r="B13" s="270"/>
      <c r="C13" s="17" t="s">
        <v>27</v>
      </c>
      <c r="D13" s="444" t="s">
        <v>24</v>
      </c>
      <c r="E13" s="471">
        <v>0</v>
      </c>
      <c r="F13" s="472">
        <v>0</v>
      </c>
      <c r="G13" s="470">
        <f t="shared" si="0"/>
        <v>0</v>
      </c>
    </row>
    <row r="14" spans="2:8">
      <c r="B14" s="274" t="s">
        <v>719</v>
      </c>
      <c r="C14" s="274"/>
      <c r="D14" s="445"/>
      <c r="E14" s="277"/>
      <c r="F14" s="275"/>
      <c r="G14" s="275"/>
    </row>
    <row r="15" spans="2:8">
      <c r="B15" s="270"/>
      <c r="C15" s="16" t="s">
        <v>14</v>
      </c>
      <c r="D15" s="443" t="s">
        <v>948</v>
      </c>
      <c r="E15" s="288">
        <v>4500000</v>
      </c>
      <c r="F15" s="289">
        <f>Calculations!E25</f>
        <v>2060807.520606769</v>
      </c>
      <c r="G15" s="340">
        <f t="shared" si="0"/>
        <v>2060807.520606769</v>
      </c>
    </row>
    <row r="16" spans="2:8">
      <c r="B16" s="270"/>
      <c r="C16" s="16" t="s">
        <v>18</v>
      </c>
      <c r="D16" s="443" t="s">
        <v>948</v>
      </c>
      <c r="E16" s="288">
        <v>0</v>
      </c>
      <c r="F16" s="289">
        <v>0</v>
      </c>
      <c r="G16" s="340">
        <f t="shared" si="0"/>
        <v>0</v>
      </c>
    </row>
    <row r="17" spans="2:7">
      <c r="B17" s="270"/>
      <c r="C17" s="16" t="s">
        <v>15</v>
      </c>
      <c r="D17" s="443" t="s">
        <v>948</v>
      </c>
      <c r="E17" s="288">
        <v>0</v>
      </c>
      <c r="F17" s="289">
        <v>0</v>
      </c>
      <c r="G17" s="340">
        <f t="shared" si="0"/>
        <v>0</v>
      </c>
    </row>
    <row r="18" spans="2:7">
      <c r="B18" s="280"/>
      <c r="C18" s="16" t="s">
        <v>70</v>
      </c>
      <c r="D18" s="443" t="s">
        <v>948</v>
      </c>
      <c r="E18" s="288">
        <v>0</v>
      </c>
      <c r="F18" s="289">
        <v>0</v>
      </c>
      <c r="G18" s="340">
        <f t="shared" si="0"/>
        <v>0</v>
      </c>
    </row>
    <row r="19" spans="2:7">
      <c r="B19" s="280"/>
      <c r="C19" s="16" t="s">
        <v>16</v>
      </c>
      <c r="D19" s="443" t="s">
        <v>948</v>
      </c>
      <c r="E19" s="288">
        <v>0</v>
      </c>
      <c r="F19" s="289">
        <v>0</v>
      </c>
      <c r="G19" s="340">
        <f t="shared" si="0"/>
        <v>0</v>
      </c>
    </row>
    <row r="20" spans="2:7">
      <c r="B20" s="280"/>
      <c r="C20" s="16" t="s">
        <v>17</v>
      </c>
      <c r="D20" s="443" t="s">
        <v>949</v>
      </c>
      <c r="E20" s="288">
        <v>56250</v>
      </c>
      <c r="F20" s="289">
        <f>Calculations!E34</f>
        <v>23673.572738454488</v>
      </c>
      <c r="G20" s="340">
        <f t="shared" si="0"/>
        <v>23673.572738454488</v>
      </c>
    </row>
    <row r="21" spans="2:7">
      <c r="B21" s="280"/>
      <c r="C21" s="17" t="s">
        <v>22</v>
      </c>
      <c r="D21" s="443" t="s">
        <v>950</v>
      </c>
      <c r="E21" s="288">
        <v>0</v>
      </c>
      <c r="F21" s="289">
        <v>0</v>
      </c>
      <c r="G21" s="340">
        <f t="shared" si="0"/>
        <v>0</v>
      </c>
    </row>
    <row r="22" spans="2:7">
      <c r="B22" s="280"/>
      <c r="C22" s="16" t="s">
        <v>28</v>
      </c>
      <c r="D22" s="443" t="s">
        <v>950</v>
      </c>
      <c r="E22" s="288">
        <v>0</v>
      </c>
      <c r="F22" s="289">
        <v>0</v>
      </c>
      <c r="G22" s="340">
        <f t="shared" si="0"/>
        <v>0</v>
      </c>
    </row>
    <row r="23" spans="2:7">
      <c r="B23" s="280"/>
      <c r="C23" s="17" t="s">
        <v>23</v>
      </c>
      <c r="D23" s="443" t="s">
        <v>24</v>
      </c>
      <c r="E23" s="473">
        <v>0.06</v>
      </c>
      <c r="F23" s="470">
        <f>Calculations!E20</f>
        <v>0.06</v>
      </c>
      <c r="G23" s="470">
        <v>0.1</v>
      </c>
    </row>
    <row r="24" spans="2:7">
      <c r="B24" s="280"/>
      <c r="C24" s="17" t="s">
        <v>25</v>
      </c>
      <c r="D24" s="444" t="s">
        <v>951</v>
      </c>
      <c r="E24" s="18">
        <v>0</v>
      </c>
      <c r="F24" s="24">
        <v>0</v>
      </c>
      <c r="G24" s="24">
        <f t="shared" si="0"/>
        <v>0</v>
      </c>
    </row>
    <row r="25" spans="2:7">
      <c r="B25" s="274" t="s">
        <v>136</v>
      </c>
      <c r="C25" s="274"/>
      <c r="D25" s="446"/>
      <c r="E25" s="277"/>
      <c r="F25" s="275"/>
      <c r="G25" s="275"/>
    </row>
    <row r="26" spans="2:7">
      <c r="B26" s="270"/>
      <c r="C26" s="17" t="s">
        <v>29</v>
      </c>
      <c r="D26" s="443" t="s">
        <v>30</v>
      </c>
      <c r="E26" s="25">
        <v>7.6920000000000001E-3</v>
      </c>
      <c r="F26" s="458">
        <f>Calculations!E15</f>
        <v>6.6666666666666671E-3</v>
      </c>
      <c r="G26" s="458">
        <f>(20000000*1)/150/km2_to_m2</f>
        <v>0.13333333333333333</v>
      </c>
    </row>
    <row r="27" spans="2:7">
      <c r="B27" s="270"/>
      <c r="C27" s="271" t="s">
        <v>19</v>
      </c>
      <c r="D27" s="443" t="s">
        <v>952</v>
      </c>
      <c r="E27" s="272">
        <v>0.5</v>
      </c>
      <c r="F27" s="273">
        <f>Calculations!E19</f>
        <v>0.5</v>
      </c>
      <c r="G27" s="273">
        <f>F27</f>
        <v>0.5</v>
      </c>
    </row>
    <row r="28" spans="2:7">
      <c r="B28" s="270"/>
      <c r="C28" s="279" t="s">
        <v>71</v>
      </c>
      <c r="D28" s="444" t="s">
        <v>952</v>
      </c>
      <c r="E28" s="278">
        <v>25</v>
      </c>
      <c r="F28" s="341">
        <f>Calculations!E21</f>
        <v>25</v>
      </c>
      <c r="G28" s="341">
        <f>F28</f>
        <v>25</v>
      </c>
    </row>
    <row r="29" spans="2:7">
      <c r="B29" s="280"/>
      <c r="C29" s="281"/>
      <c r="D29" s="280"/>
      <c r="E29" s="282"/>
      <c r="F29" s="283"/>
      <c r="G29" s="7"/>
    </row>
    <row r="30" spans="2:7">
      <c r="B30" s="280"/>
      <c r="C30" s="284"/>
      <c r="D30" s="280"/>
      <c r="E30" s="286"/>
      <c r="F30" s="285"/>
      <c r="G30" s="7"/>
    </row>
    <row r="31" spans="2:7">
      <c r="B31" s="7"/>
      <c r="C31" s="287"/>
      <c r="D31" s="280"/>
      <c r="E31" s="7"/>
      <c r="F31" s="280"/>
      <c r="G31" s="7"/>
    </row>
    <row r="32" spans="2:7">
      <c r="C32" s="324"/>
      <c r="D32" s="280"/>
    </row>
    <row r="33" spans="4:4">
      <c r="D33" s="79"/>
    </row>
    <row r="335" spans="4:4">
      <c r="D335" s="10"/>
    </row>
  </sheetData>
  <sortState ref="B6:J28">
    <sortCondition ref="B6"/>
  </sortState>
  <mergeCells count="1">
    <mergeCell ref="E4:G4"/>
  </mergeCells>
  <pageMargins left="0.75" right="0.75" top="1" bottom="1" header="0.5" footer="0.5"/>
  <pageSetup paperSize="9"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dimension ref="A2:D14"/>
  <sheetViews>
    <sheetView workbookViewId="0">
      <selection activeCell="C11" sqref="C11"/>
    </sheetView>
  </sheetViews>
  <sheetFormatPr defaultRowHeight="15"/>
  <cols>
    <col min="2" max="2" width="22.6640625" customWidth="1"/>
    <col min="3" max="3" width="9" bestFit="1" customWidth="1"/>
    <col min="4" max="4" width="24.33203125" bestFit="1" customWidth="1"/>
  </cols>
  <sheetData>
    <row r="2" spans="1:4">
      <c r="B2" s="49" t="s">
        <v>81</v>
      </c>
      <c r="C2" s="49" t="s">
        <v>82</v>
      </c>
      <c r="D2" s="49" t="s">
        <v>58</v>
      </c>
    </row>
    <row r="3" spans="1:4" s="324" customFormat="1">
      <c r="A3" s="428"/>
      <c r="B3" s="432" t="s">
        <v>943</v>
      </c>
      <c r="C3" s="432">
        <v>1000000</v>
      </c>
      <c r="D3" s="431"/>
    </row>
    <row r="4" spans="1:4">
      <c r="A4" s="42"/>
      <c r="B4" s="433" t="s">
        <v>83</v>
      </c>
      <c r="C4" s="433">
        <v>1E-3</v>
      </c>
      <c r="D4" s="433"/>
    </row>
    <row r="5" spans="1:4" s="43" customFormat="1">
      <c r="A5" s="76"/>
      <c r="B5" s="434" t="s">
        <v>252</v>
      </c>
      <c r="C5" s="434">
        <f>10^3</f>
        <v>1000</v>
      </c>
      <c r="D5" s="434"/>
    </row>
    <row r="6" spans="1:4" s="43" customFormat="1">
      <c r="A6" s="76"/>
      <c r="B6" s="434" t="s">
        <v>255</v>
      </c>
      <c r="C6" s="434">
        <f>1/10^6</f>
        <v>9.9999999999999995E-7</v>
      </c>
      <c r="D6" s="434"/>
    </row>
    <row r="7" spans="1:4">
      <c r="A7" s="42"/>
      <c r="B7" s="433" t="s">
        <v>125</v>
      </c>
      <c r="C7" s="433">
        <v>8760</v>
      </c>
      <c r="D7" s="433"/>
    </row>
    <row r="8" spans="1:4">
      <c r="A8" s="42"/>
      <c r="B8" s="433" t="s">
        <v>940</v>
      </c>
      <c r="C8" s="433">
        <v>0.98519999999999996</v>
      </c>
      <c r="D8" s="433" t="s">
        <v>941</v>
      </c>
    </row>
    <row r="9" spans="1:4">
      <c r="A9" s="42"/>
      <c r="B9" s="433" t="s">
        <v>721</v>
      </c>
      <c r="C9" s="433">
        <v>1E-3</v>
      </c>
      <c r="D9" s="433"/>
    </row>
    <row r="10" spans="1:4">
      <c r="A10" s="428"/>
      <c r="B10" s="435" t="s">
        <v>723</v>
      </c>
      <c r="C10" s="435">
        <v>1E-3</v>
      </c>
      <c r="D10" s="436"/>
    </row>
    <row r="11" spans="1:4" s="324" customFormat="1">
      <c r="A11" s="428"/>
      <c r="B11" s="435" t="s">
        <v>954</v>
      </c>
      <c r="C11" s="435">
        <v>1000</v>
      </c>
      <c r="D11" s="436"/>
    </row>
    <row r="12" spans="1:4">
      <c r="A12" s="428"/>
      <c r="B12" s="437" t="s">
        <v>729</v>
      </c>
      <c r="C12" s="438">
        <f>0.001*0.001</f>
        <v>9.9999999999999995E-7</v>
      </c>
      <c r="D12" s="439"/>
    </row>
    <row r="13" spans="1:4" s="324" customFormat="1">
      <c r="A13" s="335"/>
      <c r="B13" s="430"/>
      <c r="C13" s="335"/>
      <c r="D13" s="335"/>
    </row>
    <row r="14" spans="1:4">
      <c r="D14" s="237"/>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dimension ref="A1:Q32"/>
  <sheetViews>
    <sheetView zoomScale="115" zoomScaleNormal="115" workbookViewId="0">
      <selection activeCell="F43" sqref="F43"/>
    </sheetView>
  </sheetViews>
  <sheetFormatPr defaultRowHeight="15"/>
  <sheetData>
    <row r="1" spans="1:17" ht="15.75">
      <c r="A1" s="422" t="s">
        <v>923</v>
      </c>
      <c r="B1" s="421"/>
      <c r="C1" s="421"/>
      <c r="D1" s="421"/>
      <c r="E1" s="421"/>
      <c r="F1" s="421"/>
      <c r="G1" s="421"/>
      <c r="H1" s="421"/>
      <c r="I1" s="421"/>
      <c r="J1" s="421"/>
      <c r="K1" s="421"/>
      <c r="L1" s="421"/>
      <c r="M1" s="421"/>
      <c r="N1" s="421"/>
      <c r="O1" s="421"/>
      <c r="P1" s="421"/>
      <c r="Q1" s="421"/>
    </row>
    <row r="2" spans="1:17">
      <c r="A2" s="421"/>
      <c r="B2" s="421"/>
      <c r="C2" s="421"/>
      <c r="D2" s="421"/>
      <c r="E2" s="421"/>
      <c r="F2" s="421"/>
      <c r="G2" s="421"/>
      <c r="H2" s="421"/>
      <c r="I2" s="421"/>
      <c r="J2" s="421"/>
      <c r="K2" s="421"/>
      <c r="L2" s="421"/>
      <c r="M2" s="421"/>
      <c r="N2" s="421"/>
      <c r="O2" s="421"/>
      <c r="P2" s="421"/>
      <c r="Q2" s="421"/>
    </row>
    <row r="3" spans="1:17">
      <c r="A3" s="421"/>
      <c r="B3" s="185" t="s">
        <v>924</v>
      </c>
      <c r="C3" s="421"/>
      <c r="D3" s="421"/>
      <c r="E3" s="421"/>
      <c r="F3" s="421"/>
      <c r="G3" s="421"/>
      <c r="H3" s="421"/>
      <c r="I3" s="421"/>
      <c r="J3" s="421"/>
      <c r="K3" s="421"/>
      <c r="L3" s="421"/>
      <c r="M3" s="421"/>
      <c r="N3" s="421"/>
      <c r="O3" s="421"/>
      <c r="P3" s="421"/>
      <c r="Q3" s="421"/>
    </row>
    <row r="4" spans="1:17">
      <c r="A4" s="421"/>
      <c r="B4" s="423" t="s">
        <v>925</v>
      </c>
      <c r="C4" s="421"/>
      <c r="D4" s="421"/>
      <c r="E4" s="421"/>
      <c r="F4" s="421"/>
      <c r="G4" s="421"/>
      <c r="H4" s="421"/>
      <c r="I4" s="421"/>
      <c r="J4" s="421"/>
      <c r="K4" s="421"/>
      <c r="L4" s="421"/>
      <c r="M4" s="421"/>
      <c r="N4" s="421"/>
      <c r="O4" s="421"/>
      <c r="P4" s="421"/>
      <c r="Q4" s="421"/>
    </row>
    <row r="5" spans="1:17">
      <c r="A5" s="421"/>
      <c r="B5" s="424" t="s">
        <v>926</v>
      </c>
      <c r="C5" s="421"/>
      <c r="D5" s="421"/>
      <c r="E5" s="421"/>
      <c r="F5" s="421"/>
      <c r="G5" s="421"/>
      <c r="H5" s="421"/>
      <c r="I5" s="421"/>
      <c r="J5" s="421"/>
      <c r="K5" s="421"/>
      <c r="L5" s="421"/>
      <c r="M5" s="421"/>
      <c r="N5" s="421"/>
      <c r="O5" s="421"/>
      <c r="P5" s="421"/>
      <c r="Q5" s="421"/>
    </row>
    <row r="6" spans="1:17">
      <c r="A6" s="421"/>
      <c r="B6" s="424"/>
      <c r="C6" s="421"/>
      <c r="D6" s="421"/>
      <c r="E6" s="421"/>
      <c r="F6" s="421"/>
      <c r="G6" s="421"/>
      <c r="H6" s="421"/>
      <c r="I6" s="421"/>
      <c r="J6" s="421"/>
      <c r="K6" s="421"/>
      <c r="L6" s="421"/>
      <c r="M6" s="421"/>
      <c r="N6" s="421"/>
      <c r="O6" s="421"/>
      <c r="P6" s="421"/>
      <c r="Q6" s="421"/>
    </row>
    <row r="7" spans="1:17">
      <c r="A7" s="421"/>
      <c r="B7" s="423" t="s">
        <v>927</v>
      </c>
      <c r="C7" s="421"/>
      <c r="D7" s="421"/>
      <c r="E7" s="421"/>
      <c r="F7" s="421"/>
      <c r="G7" s="421"/>
      <c r="H7" s="421"/>
      <c r="I7" s="421"/>
      <c r="J7" s="421"/>
      <c r="K7" s="421"/>
      <c r="L7" s="421"/>
      <c r="M7" s="421"/>
      <c r="N7" s="421"/>
      <c r="O7" s="421"/>
      <c r="P7" s="421"/>
      <c r="Q7" s="421"/>
    </row>
    <row r="8" spans="1:17">
      <c r="A8" s="421"/>
      <c r="B8" s="546" t="s">
        <v>928</v>
      </c>
      <c r="C8" s="546"/>
      <c r="D8" s="546"/>
      <c r="E8" s="546"/>
      <c r="F8" s="546"/>
      <c r="G8" s="546"/>
      <c r="H8" s="546"/>
      <c r="I8" s="546"/>
      <c r="J8" s="546"/>
      <c r="K8" s="546"/>
      <c r="L8" s="546"/>
      <c r="M8" s="546"/>
      <c r="N8" s="546"/>
      <c r="O8" s="546"/>
      <c r="P8" s="546"/>
      <c r="Q8" s="546"/>
    </row>
    <row r="9" spans="1:17">
      <c r="A9" s="421"/>
      <c r="B9" s="546"/>
      <c r="C9" s="546"/>
      <c r="D9" s="546"/>
      <c r="E9" s="546"/>
      <c r="F9" s="546"/>
      <c r="G9" s="546"/>
      <c r="H9" s="546"/>
      <c r="I9" s="546"/>
      <c r="J9" s="546"/>
      <c r="K9" s="546"/>
      <c r="L9" s="546"/>
      <c r="M9" s="546"/>
      <c r="N9" s="546"/>
      <c r="O9" s="546"/>
      <c r="P9" s="546"/>
      <c r="Q9" s="546"/>
    </row>
    <row r="10" spans="1:17">
      <c r="A10" s="421"/>
      <c r="B10" s="424"/>
      <c r="C10" s="421"/>
      <c r="D10" s="421"/>
      <c r="E10" s="421"/>
      <c r="F10" s="421"/>
      <c r="G10" s="421"/>
      <c r="H10" s="421"/>
      <c r="I10" s="421"/>
      <c r="J10" s="421"/>
      <c r="K10" s="421"/>
      <c r="L10" s="421"/>
      <c r="M10" s="421"/>
      <c r="N10" s="421"/>
      <c r="O10" s="421"/>
      <c r="P10" s="421"/>
      <c r="Q10" s="421"/>
    </row>
    <row r="11" spans="1:17">
      <c r="A11" s="421"/>
      <c r="B11" s="423" t="s">
        <v>929</v>
      </c>
      <c r="C11" s="421"/>
      <c r="D11" s="421"/>
      <c r="E11" s="421"/>
      <c r="F11" s="421"/>
      <c r="G11" s="421"/>
      <c r="H11" s="421"/>
      <c r="I11" s="421"/>
      <c r="J11" s="421"/>
      <c r="K11" s="421"/>
      <c r="L11" s="421"/>
      <c r="M11" s="421"/>
      <c r="N11" s="421"/>
      <c r="O11" s="421"/>
      <c r="P11" s="421"/>
      <c r="Q11" s="421"/>
    </row>
    <row r="12" spans="1:17">
      <c r="A12" s="421"/>
      <c r="B12" s="546" t="s">
        <v>930</v>
      </c>
      <c r="C12" s="546"/>
      <c r="D12" s="546"/>
      <c r="E12" s="546"/>
      <c r="F12" s="546"/>
      <c r="G12" s="546"/>
      <c r="H12" s="546"/>
      <c r="I12" s="546"/>
      <c r="J12" s="546"/>
      <c r="K12" s="546"/>
      <c r="L12" s="546"/>
      <c r="M12" s="546"/>
      <c r="N12" s="546"/>
      <c r="O12" s="546"/>
      <c r="P12" s="546"/>
      <c r="Q12" s="546"/>
    </row>
    <row r="13" spans="1:17">
      <c r="A13" s="421"/>
      <c r="B13" s="546"/>
      <c r="C13" s="546"/>
      <c r="D13" s="546"/>
      <c r="E13" s="546"/>
      <c r="F13" s="546"/>
      <c r="G13" s="546"/>
      <c r="H13" s="546"/>
      <c r="I13" s="546"/>
      <c r="J13" s="546"/>
      <c r="K13" s="546"/>
      <c r="L13" s="546"/>
      <c r="M13" s="546"/>
      <c r="N13" s="546"/>
      <c r="O13" s="546"/>
      <c r="P13" s="546"/>
      <c r="Q13" s="546"/>
    </row>
    <row r="14" spans="1:17">
      <c r="A14" s="421"/>
      <c r="B14" s="546"/>
      <c r="C14" s="546"/>
      <c r="D14" s="546"/>
      <c r="E14" s="546"/>
      <c r="F14" s="546"/>
      <c r="G14" s="546"/>
      <c r="H14" s="546"/>
      <c r="I14" s="546"/>
      <c r="J14" s="546"/>
      <c r="K14" s="546"/>
      <c r="L14" s="546"/>
      <c r="M14" s="546"/>
      <c r="N14" s="546"/>
      <c r="O14" s="546"/>
      <c r="P14" s="546"/>
      <c r="Q14" s="546"/>
    </row>
    <row r="15" spans="1:17">
      <c r="A15" s="421"/>
      <c r="B15" s="424"/>
      <c r="C15" s="421"/>
      <c r="D15" s="421"/>
      <c r="E15" s="421"/>
      <c r="F15" s="421"/>
      <c r="G15" s="421"/>
      <c r="H15" s="421"/>
      <c r="I15" s="421"/>
      <c r="J15" s="421"/>
      <c r="K15" s="421"/>
      <c r="L15" s="421"/>
      <c r="M15" s="421"/>
      <c r="N15" s="421"/>
      <c r="O15" s="421"/>
      <c r="P15" s="421"/>
      <c r="Q15" s="421"/>
    </row>
    <row r="16" spans="1:17">
      <c r="A16" s="421"/>
      <c r="B16" s="423" t="s">
        <v>931</v>
      </c>
      <c r="C16" s="421"/>
      <c r="D16" s="421"/>
      <c r="E16" s="421"/>
      <c r="F16" s="421"/>
      <c r="G16" s="421"/>
      <c r="H16" s="421"/>
      <c r="I16" s="421"/>
      <c r="J16" s="421"/>
      <c r="K16" s="421"/>
      <c r="L16" s="421"/>
      <c r="M16" s="421"/>
      <c r="N16" s="421"/>
      <c r="O16" s="421"/>
      <c r="P16" s="421"/>
      <c r="Q16" s="421"/>
    </row>
    <row r="17" spans="1:17">
      <c r="A17" s="421"/>
      <c r="B17" s="424" t="s">
        <v>932</v>
      </c>
      <c r="C17" s="421"/>
      <c r="D17" s="421"/>
      <c r="E17" s="421"/>
      <c r="F17" s="421"/>
      <c r="G17" s="421"/>
      <c r="H17" s="421"/>
      <c r="I17" s="421"/>
      <c r="J17" s="421"/>
      <c r="K17" s="421"/>
      <c r="L17" s="421"/>
      <c r="M17" s="421"/>
      <c r="N17" s="421"/>
      <c r="O17" s="421"/>
      <c r="P17" s="421"/>
      <c r="Q17" s="421"/>
    </row>
    <row r="18" spans="1:17">
      <c r="A18" s="421"/>
      <c r="B18" s="424"/>
      <c r="C18" s="421"/>
      <c r="D18" s="421"/>
      <c r="E18" s="421"/>
      <c r="F18" s="421"/>
      <c r="G18" s="421"/>
      <c r="H18" s="421"/>
      <c r="I18" s="421"/>
      <c r="J18" s="421"/>
      <c r="K18" s="421"/>
      <c r="L18" s="421"/>
      <c r="M18" s="421"/>
      <c r="N18" s="421"/>
      <c r="O18" s="421"/>
      <c r="P18" s="421"/>
      <c r="Q18" s="421"/>
    </row>
    <row r="19" spans="1:17">
      <c r="A19" s="421"/>
      <c r="B19" s="423" t="s">
        <v>933</v>
      </c>
      <c r="C19" s="421"/>
      <c r="D19" s="421"/>
      <c r="E19" s="421"/>
      <c r="F19" s="421"/>
      <c r="G19" s="421"/>
      <c r="H19" s="421"/>
      <c r="I19" s="421"/>
      <c r="J19" s="421"/>
      <c r="K19" s="421"/>
      <c r="L19" s="421"/>
      <c r="M19" s="421"/>
      <c r="N19" s="421"/>
      <c r="O19" s="421"/>
      <c r="P19" s="421"/>
      <c r="Q19" s="421"/>
    </row>
    <row r="20" spans="1:17">
      <c r="A20" s="421"/>
      <c r="B20" s="546" t="s">
        <v>934</v>
      </c>
      <c r="C20" s="546"/>
      <c r="D20" s="546"/>
      <c r="E20" s="546"/>
      <c r="F20" s="546"/>
      <c r="G20" s="546"/>
      <c r="H20" s="546"/>
      <c r="I20" s="546"/>
      <c r="J20" s="546"/>
      <c r="K20" s="546"/>
      <c r="L20" s="546"/>
      <c r="M20" s="546"/>
      <c r="N20" s="546"/>
      <c r="O20" s="546"/>
      <c r="P20" s="546"/>
      <c r="Q20" s="546"/>
    </row>
    <row r="21" spans="1:17">
      <c r="A21" s="421"/>
      <c r="B21" s="546"/>
      <c r="C21" s="546"/>
      <c r="D21" s="546"/>
      <c r="E21" s="546"/>
      <c r="F21" s="546"/>
      <c r="G21" s="546"/>
      <c r="H21" s="546"/>
      <c r="I21" s="546"/>
      <c r="J21" s="546"/>
      <c r="K21" s="546"/>
      <c r="L21" s="546"/>
      <c r="M21" s="546"/>
      <c r="N21" s="546"/>
      <c r="O21" s="546"/>
      <c r="P21" s="546"/>
      <c r="Q21" s="546"/>
    </row>
    <row r="22" spans="1:17">
      <c r="A22" s="421"/>
      <c r="B22" s="546"/>
      <c r="C22" s="546"/>
      <c r="D22" s="546"/>
      <c r="E22" s="546"/>
      <c r="F22" s="546"/>
      <c r="G22" s="546"/>
      <c r="H22" s="546"/>
      <c r="I22" s="546"/>
      <c r="J22" s="546"/>
      <c r="K22" s="546"/>
      <c r="L22" s="546"/>
      <c r="M22" s="546"/>
      <c r="N22" s="546"/>
      <c r="O22" s="546"/>
      <c r="P22" s="546"/>
      <c r="Q22" s="546"/>
    </row>
    <row r="23" spans="1:17">
      <c r="A23" s="421"/>
      <c r="B23" s="424"/>
      <c r="C23" s="421"/>
      <c r="D23" s="421"/>
      <c r="E23" s="421"/>
      <c r="F23" s="421"/>
      <c r="G23" s="421"/>
      <c r="H23" s="421"/>
      <c r="I23" s="421"/>
      <c r="J23" s="421"/>
      <c r="K23" s="421"/>
      <c r="L23" s="421"/>
      <c r="M23" s="421"/>
      <c r="N23" s="421"/>
      <c r="O23" s="421"/>
      <c r="P23" s="421"/>
      <c r="Q23" s="421"/>
    </row>
    <row r="24" spans="1:17">
      <c r="A24" s="421"/>
      <c r="B24" s="423" t="s">
        <v>935</v>
      </c>
      <c r="C24" s="421"/>
      <c r="D24" s="421"/>
      <c r="E24" s="421"/>
      <c r="F24" s="421"/>
      <c r="G24" s="421"/>
      <c r="H24" s="421"/>
      <c r="I24" s="421"/>
      <c r="J24" s="421"/>
      <c r="K24" s="421"/>
      <c r="L24" s="421"/>
      <c r="M24" s="421"/>
      <c r="N24" s="421"/>
      <c r="O24" s="421"/>
      <c r="P24" s="421"/>
      <c r="Q24" s="421"/>
    </row>
    <row r="25" spans="1:17">
      <c r="A25" s="421"/>
      <c r="B25" s="424" t="s">
        <v>936</v>
      </c>
      <c r="C25" s="421"/>
      <c r="D25" s="421"/>
      <c r="E25" s="421"/>
      <c r="F25" s="421"/>
      <c r="G25" s="421"/>
      <c r="H25" s="421"/>
      <c r="I25" s="421"/>
      <c r="J25" s="421"/>
      <c r="K25" s="421"/>
      <c r="L25" s="421"/>
      <c r="M25" s="421"/>
      <c r="N25" s="421"/>
      <c r="O25" s="421"/>
      <c r="P25" s="421"/>
      <c r="Q25" s="421"/>
    </row>
    <row r="26" spans="1:17">
      <c r="A26" s="421"/>
      <c r="B26" s="425"/>
      <c r="C26" s="421"/>
      <c r="D26" s="421"/>
      <c r="E26" s="421"/>
      <c r="F26" s="421"/>
      <c r="G26" s="421"/>
      <c r="H26" s="421"/>
      <c r="I26" s="421"/>
      <c r="J26" s="421"/>
      <c r="K26" s="421"/>
      <c r="L26" s="421"/>
      <c r="M26" s="421"/>
      <c r="N26" s="421"/>
      <c r="O26" s="421"/>
      <c r="P26" s="421"/>
      <c r="Q26" s="421"/>
    </row>
    <row r="27" spans="1:17">
      <c r="A27" s="421"/>
      <c r="B27" s="423" t="s">
        <v>937</v>
      </c>
      <c r="C27" s="421"/>
      <c r="D27" s="421"/>
      <c r="E27" s="421"/>
      <c r="F27" s="421"/>
      <c r="G27" s="421"/>
      <c r="H27" s="421"/>
      <c r="I27" s="421"/>
      <c r="J27" s="421"/>
      <c r="K27" s="421"/>
      <c r="L27" s="421"/>
      <c r="M27" s="421"/>
      <c r="N27" s="421"/>
      <c r="O27" s="421"/>
      <c r="P27" s="421"/>
      <c r="Q27" s="421"/>
    </row>
    <row r="28" spans="1:17">
      <c r="A28" s="421"/>
      <c r="B28" s="424" t="s">
        <v>938</v>
      </c>
      <c r="C28" s="421"/>
      <c r="D28" s="421"/>
      <c r="E28" s="421"/>
      <c r="F28" s="421"/>
      <c r="G28" s="421"/>
      <c r="H28" s="421"/>
      <c r="I28" s="421"/>
      <c r="J28" s="421"/>
      <c r="K28" s="421"/>
      <c r="L28" s="421"/>
      <c r="M28" s="421"/>
      <c r="N28" s="421"/>
      <c r="O28" s="421"/>
      <c r="P28" s="421"/>
      <c r="Q28" s="421"/>
    </row>
    <row r="29" spans="1:17">
      <c r="A29" s="421"/>
      <c r="B29" s="185"/>
      <c r="C29" s="421"/>
      <c r="D29" s="421"/>
      <c r="E29" s="421"/>
      <c r="F29" s="421"/>
      <c r="G29" s="421"/>
      <c r="H29" s="421"/>
      <c r="I29" s="421"/>
      <c r="J29" s="421"/>
      <c r="K29" s="421"/>
      <c r="L29" s="421"/>
      <c r="M29" s="421"/>
      <c r="N29" s="421"/>
      <c r="O29" s="421"/>
      <c r="P29" s="421"/>
      <c r="Q29" s="421"/>
    </row>
    <row r="30" spans="1:17">
      <c r="A30" s="421"/>
      <c r="B30" s="421"/>
      <c r="C30" s="421"/>
      <c r="D30" s="421"/>
      <c r="E30" s="421"/>
      <c r="F30" s="421"/>
      <c r="G30" s="421"/>
      <c r="H30" s="421"/>
      <c r="I30" s="421"/>
      <c r="J30" s="421"/>
      <c r="K30" s="421"/>
      <c r="L30" s="421"/>
      <c r="M30" s="421"/>
      <c r="N30" s="421"/>
      <c r="O30" s="421"/>
      <c r="P30" s="421"/>
      <c r="Q30" s="421"/>
    </row>
    <row r="31" spans="1:17">
      <c r="A31" s="421"/>
      <c r="B31" s="421"/>
      <c r="C31" s="421"/>
      <c r="D31" s="421"/>
      <c r="E31" s="421"/>
      <c r="F31" s="421"/>
      <c r="G31" s="421"/>
      <c r="H31" s="421"/>
      <c r="I31" s="421"/>
      <c r="J31" s="421"/>
      <c r="K31" s="421"/>
      <c r="L31" s="421"/>
      <c r="M31" s="421"/>
      <c r="N31" s="421"/>
      <c r="O31" s="421"/>
      <c r="P31" s="421"/>
      <c r="Q31" s="421"/>
    </row>
    <row r="32" spans="1:17">
      <c r="A32" s="421"/>
      <c r="B32" s="421"/>
      <c r="C32" s="421"/>
      <c r="D32" s="421"/>
      <c r="E32" s="421"/>
      <c r="F32" s="421"/>
      <c r="G32" s="421"/>
      <c r="H32" s="421"/>
      <c r="I32" s="421"/>
      <c r="J32" s="421"/>
      <c r="K32" s="421"/>
      <c r="L32" s="421"/>
      <c r="M32" s="421"/>
      <c r="N32" s="421"/>
      <c r="O32" s="421"/>
      <c r="P32" s="421"/>
      <c r="Q32" s="421"/>
    </row>
  </sheetData>
  <mergeCells count="3">
    <mergeCell ref="B8:Q9"/>
    <mergeCell ref="B12:Q14"/>
    <mergeCell ref="B20:Q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Overview</vt:lpstr>
      <vt:lpstr>Assumptions</vt:lpstr>
      <vt:lpstr>Sources</vt:lpstr>
      <vt:lpstr>Notes</vt:lpstr>
      <vt:lpstr>Calculations</vt:lpstr>
      <vt:lpstr>Output solar</vt:lpstr>
      <vt:lpstr>Supporting variables</vt:lpstr>
      <vt:lpstr>Reading guide</vt:lpstr>
      <vt:lpstr>exchange_rate_2011_2010</vt:lpstr>
      <vt:lpstr>hours_a_year</vt:lpstr>
      <vt:lpstr>km2_to_m2</vt:lpstr>
      <vt:lpstr>kW_to_MW</vt:lpstr>
      <vt:lpstr>kW_to_W</vt:lpstr>
      <vt:lpstr>kWp_to_MWp</vt:lpstr>
      <vt:lpstr>m2_to_km2</vt:lpstr>
      <vt:lpstr>STC</vt:lpstr>
      <vt:lpstr>STC_insolation</vt:lpstr>
      <vt:lpstr>W_to_MW</vt:lpstr>
      <vt:lpstr>Wp_to_kWp</vt:lpstr>
      <vt:lpstr>WP_to_MWp</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dcterms:created xsi:type="dcterms:W3CDTF">2011-10-26T09:05:09Z</dcterms:created>
  <dcterms:modified xsi:type="dcterms:W3CDTF">2012-03-09T10:48:23Z</dcterms:modified>
</cp:coreProperties>
</file>